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72" windowWidth="18480" windowHeight="13044"/>
  </bookViews>
  <sheets>
    <sheet name="Sheet1" sheetId="1" r:id="rId1"/>
    <sheet name="Sheet2" sheetId="2" r:id="rId2"/>
    <sheet name="Sheet3" sheetId="3" r:id="rId3"/>
  </sheets>
  <definedNames>
    <definedName name="_ftn1" localSheetId="0">Sheet1!#REF!</definedName>
    <definedName name="_ftnref1" localSheetId="0">Sheet1!#REF!</definedName>
  </definedNames>
  <calcPr calcId="145621"/>
</workbook>
</file>

<file path=xl/calcChain.xml><?xml version="1.0" encoding="utf-8"?>
<calcChain xmlns="http://schemas.openxmlformats.org/spreadsheetml/2006/main">
  <c r="D21" i="1" l="1"/>
  <c r="D22" i="1"/>
  <c r="D23" i="1"/>
  <c r="D24" i="1"/>
  <c r="D25" i="1"/>
  <c r="D26" i="1"/>
  <c r="D27" i="1"/>
  <c r="D28" i="1"/>
  <c r="D29" i="1"/>
  <c r="D30" i="1"/>
  <c r="D31" i="1"/>
  <c r="D32" i="1"/>
  <c r="D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1" i="1"/>
  <c r="H1" i="1"/>
  <c r="I1" i="1"/>
  <c r="J1" i="1" s="1"/>
  <c r="H2" i="1"/>
  <c r="I2" i="1"/>
  <c r="J2" i="1" s="1"/>
  <c r="H3" i="1"/>
  <c r="I3" i="1"/>
  <c r="J3" i="1" s="1"/>
  <c r="H4" i="1"/>
  <c r="I4" i="1"/>
  <c r="J4" i="1" s="1"/>
  <c r="K4" i="1" s="1"/>
  <c r="H5" i="1"/>
  <c r="I5" i="1"/>
  <c r="J5" i="1" s="1"/>
  <c r="H6" i="1"/>
  <c r="I6" i="1"/>
  <c r="J6" i="1" s="1"/>
  <c r="H7" i="1"/>
  <c r="I7" i="1"/>
  <c r="J7" i="1" s="1"/>
  <c r="H8" i="1"/>
  <c r="I8" i="1"/>
  <c r="J8" i="1" s="1"/>
  <c r="K8" i="1" s="1"/>
  <c r="H9" i="1"/>
  <c r="I9" i="1"/>
  <c r="J9" i="1" s="1"/>
  <c r="H29" i="1"/>
  <c r="I29" i="1"/>
  <c r="J29" i="1" s="1"/>
  <c r="I47" i="1"/>
  <c r="H47" i="1"/>
  <c r="E47" i="1"/>
  <c r="I45" i="1"/>
  <c r="H45" i="1"/>
  <c r="E45" i="1"/>
  <c r="I46" i="1"/>
  <c r="H46" i="1"/>
  <c r="E46" i="1"/>
  <c r="I28" i="1"/>
  <c r="J28" i="1" s="1"/>
  <c r="H28" i="1"/>
  <c r="I21" i="1"/>
  <c r="J21" i="1" s="1"/>
  <c r="H21" i="1"/>
  <c r="I41" i="1"/>
  <c r="E41" i="1"/>
  <c r="I42" i="1"/>
  <c r="E42" i="1"/>
  <c r="H41" i="1"/>
  <c r="H42" i="1"/>
  <c r="I43" i="1"/>
  <c r="H43" i="1"/>
  <c r="E43" i="1"/>
  <c r="H27" i="1"/>
  <c r="K7" i="1" l="1"/>
  <c r="K2" i="1"/>
  <c r="K6" i="1"/>
  <c r="K3" i="1"/>
  <c r="K9" i="1"/>
  <c r="K5" i="1"/>
  <c r="K1" i="1"/>
  <c r="K29" i="1"/>
  <c r="J46" i="1"/>
  <c r="K46" i="1" s="1"/>
  <c r="J45" i="1"/>
  <c r="K45" i="1" s="1"/>
  <c r="J47" i="1"/>
  <c r="K47" i="1" s="1"/>
  <c r="K28" i="1"/>
  <c r="K21" i="1"/>
  <c r="J41" i="1"/>
  <c r="K41" i="1" s="1"/>
  <c r="J42" i="1"/>
  <c r="K42" i="1" s="1"/>
  <c r="J43" i="1"/>
  <c r="K43" i="1" s="1"/>
  <c r="F54" i="2"/>
  <c r="G54" i="2" s="1"/>
  <c r="H54" i="2" s="1"/>
  <c r="C54" i="2"/>
  <c r="F53" i="2"/>
  <c r="G53" i="2" s="1"/>
  <c r="H53" i="2" s="1"/>
  <c r="C53" i="2"/>
  <c r="F52" i="2"/>
  <c r="G52" i="2" s="1"/>
  <c r="H52" i="2" s="1"/>
  <c r="C52" i="2"/>
  <c r="F51" i="2"/>
  <c r="G51" i="2" s="1"/>
  <c r="H51" i="2" s="1"/>
  <c r="C51" i="2"/>
  <c r="F50" i="2"/>
  <c r="G50" i="2" s="1"/>
  <c r="H50" i="2" s="1"/>
  <c r="C50" i="2"/>
  <c r="F49" i="2"/>
  <c r="G49" i="2" s="1"/>
  <c r="H49" i="2" s="1"/>
  <c r="C49" i="2"/>
  <c r="G48" i="2"/>
  <c r="H48" i="2" s="1"/>
  <c r="F48" i="2"/>
  <c r="C48" i="2"/>
  <c r="F47" i="2"/>
  <c r="G47" i="2" s="1"/>
  <c r="H47" i="2" s="1"/>
  <c r="C47" i="2"/>
  <c r="G46" i="2"/>
  <c r="H46" i="2" s="1"/>
  <c r="F46" i="2"/>
  <c r="C46" i="2"/>
  <c r="F45" i="2"/>
  <c r="G45" i="2" s="1"/>
  <c r="H45" i="2" s="1"/>
  <c r="C45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C26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G18" i="2"/>
  <c r="G19" i="2"/>
  <c r="G20" i="2"/>
  <c r="G21" i="2"/>
  <c r="G22" i="2"/>
  <c r="G23" i="2"/>
  <c r="G24" i="2"/>
  <c r="G25" i="2"/>
  <c r="G26" i="2"/>
  <c r="G17" i="2"/>
  <c r="H17" i="2" s="1"/>
  <c r="H18" i="2"/>
  <c r="H19" i="2"/>
  <c r="H20" i="2"/>
  <c r="H21" i="2"/>
  <c r="H22" i="2"/>
  <c r="H23" i="2"/>
  <c r="H24" i="2"/>
  <c r="H25" i="2"/>
  <c r="H26" i="2"/>
  <c r="F2" i="2"/>
  <c r="F3" i="2"/>
  <c r="F4" i="2"/>
  <c r="F5" i="2"/>
  <c r="F6" i="2"/>
  <c r="F7" i="2"/>
  <c r="F8" i="2"/>
  <c r="F9" i="2"/>
  <c r="F10" i="2"/>
  <c r="F11" i="2"/>
  <c r="F12" i="2"/>
  <c r="F13" i="2"/>
  <c r="F14" i="2"/>
  <c r="F15" i="2"/>
  <c r="F17" i="2"/>
  <c r="F18" i="2"/>
  <c r="F19" i="2"/>
  <c r="F20" i="2"/>
  <c r="F21" i="2"/>
  <c r="F22" i="2"/>
  <c r="F23" i="2"/>
  <c r="F24" i="2"/>
  <c r="F25" i="2"/>
  <c r="F26" i="2"/>
  <c r="C2" i="2"/>
  <c r="C3" i="2"/>
  <c r="C4" i="2"/>
  <c r="C5" i="2"/>
  <c r="C6" i="2"/>
  <c r="C7" i="2"/>
  <c r="C8" i="2"/>
  <c r="C9" i="2"/>
  <c r="C10" i="2"/>
  <c r="C11" i="2"/>
  <c r="C12" i="2"/>
  <c r="C13" i="2"/>
  <c r="C14" i="2"/>
  <c r="C15" i="2"/>
  <c r="C17" i="2"/>
  <c r="C18" i="2"/>
  <c r="C19" i="2"/>
  <c r="C20" i="2"/>
  <c r="C21" i="2"/>
  <c r="C22" i="2"/>
  <c r="C23" i="2"/>
  <c r="C24" i="2"/>
  <c r="C25" i="2"/>
  <c r="G2" i="2"/>
  <c r="H2" i="2" s="1"/>
  <c r="G3" i="2"/>
  <c r="H3" i="2" s="1"/>
  <c r="G4" i="2"/>
  <c r="H4" i="2" s="1"/>
  <c r="G5" i="2"/>
  <c r="H5" i="2" s="1"/>
  <c r="G6" i="2"/>
  <c r="H6" i="2" s="1"/>
  <c r="G7" i="2"/>
  <c r="H7" i="2" s="1"/>
  <c r="G8" i="2"/>
  <c r="H8" i="2" s="1"/>
  <c r="G9" i="2"/>
  <c r="H9" i="2" s="1"/>
  <c r="G10" i="2"/>
  <c r="H10" i="2" s="1"/>
  <c r="G11" i="2"/>
  <c r="H11" i="2" s="1"/>
  <c r="G12" i="2"/>
  <c r="H12" i="2" s="1"/>
  <c r="G13" i="2"/>
  <c r="H13" i="2" s="1"/>
  <c r="G14" i="2"/>
  <c r="H14" i="2" s="1"/>
  <c r="G15" i="2"/>
  <c r="H15" i="2" s="1"/>
  <c r="F1" i="2"/>
  <c r="G1" i="2" s="1"/>
  <c r="H1" i="2" s="1"/>
  <c r="C1" i="2"/>
  <c r="H10" i="1"/>
  <c r="H11" i="1"/>
  <c r="H12" i="1"/>
  <c r="H13" i="1"/>
  <c r="H14" i="1"/>
  <c r="H15" i="1"/>
  <c r="H16" i="1"/>
  <c r="H17" i="1"/>
  <c r="H18" i="1"/>
  <c r="H19" i="1"/>
  <c r="H20" i="1"/>
  <c r="H22" i="1"/>
  <c r="H23" i="1"/>
  <c r="H24" i="1"/>
  <c r="H25" i="1"/>
  <c r="H26" i="1"/>
  <c r="H30" i="1"/>
  <c r="H31" i="1"/>
  <c r="H32" i="1"/>
  <c r="I10" i="1"/>
  <c r="I11" i="1"/>
  <c r="J11" i="1" s="1"/>
  <c r="I12" i="1"/>
  <c r="I13" i="1"/>
  <c r="J13" i="1" s="1"/>
  <c r="I14" i="1"/>
  <c r="I15" i="1"/>
  <c r="J15" i="1" s="1"/>
  <c r="I16" i="1"/>
  <c r="I17" i="1"/>
  <c r="J17" i="1" s="1"/>
  <c r="I18" i="1"/>
  <c r="I19" i="1"/>
  <c r="J19" i="1" s="1"/>
  <c r="I20" i="1"/>
  <c r="I22" i="1"/>
  <c r="J22" i="1" s="1"/>
  <c r="I23" i="1"/>
  <c r="I24" i="1"/>
  <c r="J24" i="1" s="1"/>
  <c r="I25" i="1"/>
  <c r="I26" i="1"/>
  <c r="J26" i="1" s="1"/>
  <c r="I27" i="1"/>
  <c r="J27" i="1" s="1"/>
  <c r="I30" i="1"/>
  <c r="J30" i="1" s="1"/>
  <c r="I31" i="1"/>
  <c r="J31" i="1" s="1"/>
  <c r="I32" i="1"/>
  <c r="J32" i="1" s="1"/>
  <c r="J25" i="1" l="1"/>
  <c r="J23" i="1"/>
  <c r="K23" i="1" s="1"/>
  <c r="J20" i="1"/>
  <c r="J18" i="1"/>
  <c r="J16" i="1"/>
  <c r="J14" i="1"/>
  <c r="K14" i="1" s="1"/>
  <c r="J12" i="1"/>
  <c r="J10" i="1"/>
  <c r="K20" i="1"/>
  <c r="K18" i="1"/>
  <c r="K16" i="1"/>
  <c r="K12" i="1"/>
  <c r="K10" i="1"/>
  <c r="K27" i="1"/>
  <c r="K22" i="1"/>
  <c r="K19" i="1"/>
  <c r="K17" i="1"/>
  <c r="K15" i="1"/>
  <c r="K13" i="1"/>
  <c r="K11" i="1"/>
  <c r="K30" i="1"/>
  <c r="K24" i="1"/>
  <c r="K31" i="1"/>
  <c r="K25" i="1"/>
  <c r="K26" i="1"/>
  <c r="K32" i="1"/>
</calcChain>
</file>

<file path=xl/sharedStrings.xml><?xml version="1.0" encoding="utf-8"?>
<sst xmlns="http://schemas.openxmlformats.org/spreadsheetml/2006/main" count="67" uniqueCount="50">
  <si>
    <t>Reaction</t>
  </si>
  <si>
    <t>(err)</t>
  </si>
  <si>
    <t>Exp</t>
  </si>
  <si>
    <t>C/E</t>
    <phoneticPr fontId="0"/>
  </si>
  <si>
    <r>
      <t xml:space="preserve">  197</t>
    </r>
    <r>
      <rPr>
        <sz val="11"/>
        <color theme="1"/>
        <rFont val="Times New Roman"/>
        <family val="1"/>
      </rPr>
      <t>Au(n,γ)</t>
    </r>
    <r>
      <rPr>
        <vertAlign val="superscript"/>
        <sz val="11"/>
        <color theme="1"/>
        <rFont val="Times New Roman"/>
        <family val="1"/>
      </rPr>
      <t>198</t>
    </r>
    <r>
      <rPr>
        <sz val="11"/>
        <color theme="1"/>
        <rFont val="Times New Roman"/>
        <family val="1"/>
      </rPr>
      <t xml:space="preserve">Au </t>
    </r>
  </si>
  <si>
    <r>
      <t xml:space="preserve">  235</t>
    </r>
    <r>
      <rPr>
        <sz val="11"/>
        <color theme="1"/>
        <rFont val="Times New Roman"/>
        <family val="1"/>
      </rPr>
      <t xml:space="preserve">U(n,f) </t>
    </r>
  </si>
  <si>
    <r>
      <t xml:space="preserve">  239</t>
    </r>
    <r>
      <rPr>
        <sz val="11"/>
        <color theme="1"/>
        <rFont val="Times New Roman"/>
        <family val="1"/>
      </rPr>
      <t xml:space="preserve">Pu(n,f) </t>
    </r>
  </si>
  <si>
    <r>
      <t xml:space="preserve">  237</t>
    </r>
    <r>
      <rPr>
        <sz val="11"/>
        <color theme="1"/>
        <rFont val="Times New Roman"/>
        <family val="1"/>
      </rPr>
      <t xml:space="preserve">Np(n,f) </t>
    </r>
  </si>
  <si>
    <r>
      <t xml:space="preserve">  115</t>
    </r>
    <r>
      <rPr>
        <sz val="11"/>
        <color theme="1"/>
        <rFont val="Times New Roman"/>
        <family val="1"/>
      </rPr>
      <t>In(n,n’)</t>
    </r>
    <r>
      <rPr>
        <vertAlign val="superscript"/>
        <sz val="11"/>
        <color theme="1"/>
        <rFont val="Times New Roman"/>
        <family val="1"/>
      </rPr>
      <t>115m</t>
    </r>
    <r>
      <rPr>
        <sz val="11"/>
        <color theme="1"/>
        <rFont val="Times New Roman"/>
        <family val="1"/>
      </rPr>
      <t xml:space="preserve">In </t>
    </r>
  </si>
  <si>
    <r>
      <t xml:space="preserve">  99</t>
    </r>
    <r>
      <rPr>
        <sz val="11"/>
        <color theme="1"/>
        <rFont val="Times New Roman"/>
        <family val="1"/>
      </rPr>
      <t>Hg(n,n’)</t>
    </r>
    <r>
      <rPr>
        <vertAlign val="superscript"/>
        <sz val="11"/>
        <color theme="1"/>
        <rFont val="Times New Roman"/>
        <family val="1"/>
      </rPr>
      <t>199m</t>
    </r>
    <r>
      <rPr>
        <sz val="11"/>
        <color theme="1"/>
        <rFont val="Times New Roman"/>
        <family val="1"/>
      </rPr>
      <t xml:space="preserve">Hg </t>
    </r>
  </si>
  <si>
    <r>
      <t xml:space="preserve">  47</t>
    </r>
    <r>
      <rPr>
        <sz val="11"/>
        <color theme="1"/>
        <rFont val="Times New Roman"/>
        <family val="1"/>
      </rPr>
      <t>Ti(n,p)</t>
    </r>
    <r>
      <rPr>
        <vertAlign val="superscript"/>
        <sz val="11"/>
        <color theme="1"/>
        <rFont val="Times New Roman"/>
        <family val="1"/>
      </rPr>
      <t>47</t>
    </r>
    <r>
      <rPr>
        <sz val="11"/>
        <color theme="1"/>
        <rFont val="Times New Roman"/>
        <family val="1"/>
      </rPr>
      <t xml:space="preserve">Sc </t>
    </r>
  </si>
  <si>
    <r>
      <t xml:space="preserve">  32</t>
    </r>
    <r>
      <rPr>
        <sz val="11"/>
        <color theme="1"/>
        <rFont val="Times New Roman"/>
        <family val="1"/>
      </rPr>
      <t>S(n,p)</t>
    </r>
    <r>
      <rPr>
        <vertAlign val="superscript"/>
        <sz val="11"/>
        <color theme="1"/>
        <rFont val="Times New Roman"/>
        <family val="1"/>
      </rPr>
      <t>32</t>
    </r>
    <r>
      <rPr>
        <sz val="11"/>
        <color theme="1"/>
        <rFont val="Times New Roman"/>
        <family val="1"/>
      </rPr>
      <t xml:space="preserve">P </t>
    </r>
  </si>
  <si>
    <r>
      <t xml:space="preserve">  64</t>
    </r>
    <r>
      <rPr>
        <sz val="11"/>
        <color theme="1"/>
        <rFont val="Times New Roman"/>
        <family val="1"/>
      </rPr>
      <t>Zn(n,p)</t>
    </r>
    <r>
      <rPr>
        <vertAlign val="superscript"/>
        <sz val="11"/>
        <color theme="1"/>
        <rFont val="Times New Roman"/>
        <family val="1"/>
      </rPr>
      <t>64</t>
    </r>
    <r>
      <rPr>
        <sz val="11"/>
        <color theme="1"/>
        <rFont val="Times New Roman"/>
        <family val="1"/>
      </rPr>
      <t xml:space="preserve">Cu </t>
    </r>
  </si>
  <si>
    <r>
      <t xml:space="preserve">  58</t>
    </r>
    <r>
      <rPr>
        <sz val="11"/>
        <color theme="1"/>
        <rFont val="Times New Roman"/>
        <family val="1"/>
      </rPr>
      <t>Ni(n,p)</t>
    </r>
    <r>
      <rPr>
        <vertAlign val="superscript"/>
        <sz val="11"/>
        <color theme="1"/>
        <rFont val="Times New Roman"/>
        <family val="1"/>
      </rPr>
      <t>58</t>
    </r>
    <r>
      <rPr>
        <sz val="11"/>
        <color theme="1"/>
        <rFont val="Times New Roman"/>
        <family val="1"/>
      </rPr>
      <t xml:space="preserve">Co </t>
    </r>
  </si>
  <si>
    <r>
      <t xml:space="preserve">  54</t>
    </r>
    <r>
      <rPr>
        <sz val="11"/>
        <color theme="1"/>
        <rFont val="Times New Roman"/>
        <family val="1"/>
      </rPr>
      <t>Fe(n,p)</t>
    </r>
    <r>
      <rPr>
        <vertAlign val="superscript"/>
        <sz val="11"/>
        <color theme="1"/>
        <rFont val="Times New Roman"/>
        <family val="1"/>
      </rPr>
      <t>54</t>
    </r>
    <r>
      <rPr>
        <sz val="11"/>
        <color theme="1"/>
        <rFont val="Times New Roman"/>
        <family val="1"/>
      </rPr>
      <t xml:space="preserve">Mn </t>
    </r>
  </si>
  <si>
    <r>
      <t xml:space="preserve">  27</t>
    </r>
    <r>
      <rPr>
        <sz val="11"/>
        <color theme="1"/>
        <rFont val="Times New Roman"/>
        <family val="1"/>
      </rPr>
      <t>Al(n,p)</t>
    </r>
    <r>
      <rPr>
        <vertAlign val="superscript"/>
        <sz val="11"/>
        <color theme="1"/>
        <rFont val="Times New Roman"/>
        <family val="1"/>
      </rPr>
      <t>27</t>
    </r>
    <r>
      <rPr>
        <sz val="11"/>
        <color theme="1"/>
        <rFont val="Times New Roman"/>
        <family val="1"/>
      </rPr>
      <t xml:space="preserve">Mg </t>
    </r>
  </si>
  <si>
    <r>
      <t xml:space="preserve">  59</t>
    </r>
    <r>
      <rPr>
        <sz val="11"/>
        <color theme="1"/>
        <rFont val="Times New Roman"/>
        <family val="1"/>
      </rPr>
      <t>Co(n,p)</t>
    </r>
    <r>
      <rPr>
        <vertAlign val="superscript"/>
        <sz val="11"/>
        <color theme="1"/>
        <rFont val="Times New Roman"/>
        <family val="1"/>
      </rPr>
      <t>59</t>
    </r>
    <r>
      <rPr>
        <sz val="11"/>
        <color theme="1"/>
        <rFont val="Times New Roman"/>
        <family val="1"/>
      </rPr>
      <t xml:space="preserve">Fe </t>
    </r>
  </si>
  <si>
    <r>
      <t xml:space="preserve">  46</t>
    </r>
    <r>
      <rPr>
        <sz val="11"/>
        <color theme="1"/>
        <rFont val="Times New Roman"/>
        <family val="1"/>
      </rPr>
      <t>Ti(n,p)</t>
    </r>
    <r>
      <rPr>
        <vertAlign val="superscript"/>
        <sz val="11"/>
        <color theme="1"/>
        <rFont val="Times New Roman"/>
        <family val="1"/>
      </rPr>
      <t>46</t>
    </r>
    <r>
      <rPr>
        <sz val="11"/>
        <color theme="1"/>
        <rFont val="Times New Roman"/>
        <family val="1"/>
      </rPr>
      <t xml:space="preserve">Sc </t>
    </r>
  </si>
  <si>
    <r>
      <t xml:space="preserve">  63</t>
    </r>
    <r>
      <rPr>
        <sz val="11"/>
        <color theme="1"/>
        <rFont val="Times New Roman"/>
        <family val="1"/>
      </rPr>
      <t>Cu(n,α)</t>
    </r>
    <r>
      <rPr>
        <vertAlign val="superscript"/>
        <sz val="11"/>
        <color theme="1"/>
        <rFont val="Times New Roman"/>
        <family val="1"/>
      </rPr>
      <t>60</t>
    </r>
    <r>
      <rPr>
        <sz val="11"/>
        <color theme="1"/>
        <rFont val="Times New Roman"/>
        <family val="1"/>
      </rPr>
      <t xml:space="preserve">Co </t>
    </r>
  </si>
  <si>
    <r>
      <t xml:space="preserve">  56</t>
    </r>
    <r>
      <rPr>
        <sz val="11"/>
        <color theme="1"/>
        <rFont val="Times New Roman"/>
        <family val="1"/>
      </rPr>
      <t>Fe(n,p)</t>
    </r>
    <r>
      <rPr>
        <vertAlign val="superscript"/>
        <sz val="11"/>
        <color theme="1"/>
        <rFont val="Times New Roman"/>
        <family val="1"/>
      </rPr>
      <t>56</t>
    </r>
    <r>
      <rPr>
        <sz val="11"/>
        <color theme="1"/>
        <rFont val="Times New Roman"/>
        <family val="1"/>
      </rPr>
      <t xml:space="preserve">Mn </t>
    </r>
  </si>
  <si>
    <r>
      <t xml:space="preserve">  48</t>
    </r>
    <r>
      <rPr>
        <sz val="11"/>
        <color theme="1"/>
        <rFont val="Times New Roman"/>
        <family val="1"/>
      </rPr>
      <t>Ti(n,p)</t>
    </r>
    <r>
      <rPr>
        <vertAlign val="superscript"/>
        <sz val="11"/>
        <color theme="1"/>
        <rFont val="Times New Roman"/>
        <family val="1"/>
      </rPr>
      <t>48</t>
    </r>
    <r>
      <rPr>
        <sz val="11"/>
        <color theme="1"/>
        <rFont val="Times New Roman"/>
        <family val="1"/>
      </rPr>
      <t xml:space="preserve">Sc </t>
    </r>
  </si>
  <si>
    <r>
      <t xml:space="preserve">  59</t>
    </r>
    <r>
      <rPr>
        <sz val="11"/>
        <color theme="1"/>
        <rFont val="Times New Roman"/>
        <family val="1"/>
      </rPr>
      <t>Co(n,α)</t>
    </r>
    <r>
      <rPr>
        <vertAlign val="superscript"/>
        <sz val="11"/>
        <color theme="1"/>
        <rFont val="Times New Roman"/>
        <family val="1"/>
      </rPr>
      <t>56</t>
    </r>
    <r>
      <rPr>
        <sz val="11"/>
        <color theme="1"/>
        <rFont val="Times New Roman"/>
        <family val="1"/>
      </rPr>
      <t xml:space="preserve">Mn </t>
    </r>
  </si>
  <si>
    <r>
      <t xml:space="preserve">  24</t>
    </r>
    <r>
      <rPr>
        <sz val="11"/>
        <color theme="1"/>
        <rFont val="Times New Roman"/>
        <family val="1"/>
      </rPr>
      <t>Mg(n,p)</t>
    </r>
    <r>
      <rPr>
        <vertAlign val="superscript"/>
        <sz val="11"/>
        <color theme="1"/>
        <rFont val="Times New Roman"/>
        <family val="1"/>
      </rPr>
      <t>24</t>
    </r>
    <r>
      <rPr>
        <sz val="11"/>
        <color theme="1"/>
        <rFont val="Times New Roman"/>
        <family val="1"/>
      </rPr>
      <t xml:space="preserve">Na </t>
    </r>
  </si>
  <si>
    <r>
      <t xml:space="preserve">  27</t>
    </r>
    <r>
      <rPr>
        <sz val="11"/>
        <color theme="1"/>
        <rFont val="Times New Roman"/>
        <family val="1"/>
      </rPr>
      <t>Al(n,α)</t>
    </r>
    <r>
      <rPr>
        <vertAlign val="superscript"/>
        <sz val="11"/>
        <color theme="1"/>
        <rFont val="Times New Roman"/>
        <family val="1"/>
      </rPr>
      <t>24</t>
    </r>
    <r>
      <rPr>
        <sz val="11"/>
        <color theme="1"/>
        <rFont val="Times New Roman"/>
        <family val="1"/>
      </rPr>
      <t xml:space="preserve">Na </t>
    </r>
  </si>
  <si>
    <r>
      <t>169</t>
    </r>
    <r>
      <rPr>
        <sz val="11"/>
        <color theme="1"/>
        <rFont val="Times New Roman"/>
        <family val="1"/>
      </rPr>
      <t>Tm(n,2n)</t>
    </r>
    <r>
      <rPr>
        <vertAlign val="superscript"/>
        <sz val="11"/>
        <color theme="1"/>
        <rFont val="Times New Roman"/>
        <family val="1"/>
      </rPr>
      <t>168</t>
    </r>
    <r>
      <rPr>
        <sz val="11"/>
        <color theme="1"/>
        <rFont val="Times New Roman"/>
        <family val="1"/>
      </rPr>
      <t xml:space="preserve">Tm </t>
    </r>
  </si>
  <si>
    <r>
      <t xml:space="preserve">  197</t>
    </r>
    <r>
      <rPr>
        <sz val="11"/>
        <color theme="1"/>
        <rFont val="Times New Roman"/>
        <family val="1"/>
      </rPr>
      <t>Au(n,2n)</t>
    </r>
    <r>
      <rPr>
        <vertAlign val="superscript"/>
        <sz val="11"/>
        <color theme="1"/>
        <rFont val="Times New Roman"/>
        <family val="1"/>
      </rPr>
      <t>196</t>
    </r>
    <r>
      <rPr>
        <sz val="11"/>
        <color theme="1"/>
        <rFont val="Times New Roman"/>
        <family val="1"/>
      </rPr>
      <t xml:space="preserve">Au </t>
    </r>
  </si>
  <si>
    <r>
      <t xml:space="preserve">  93</t>
    </r>
    <r>
      <rPr>
        <b/>
        <sz val="11"/>
        <color theme="1"/>
        <rFont val="Times New Roman"/>
        <family val="1"/>
      </rPr>
      <t>Nb(n,2n)</t>
    </r>
    <r>
      <rPr>
        <b/>
        <vertAlign val="superscript"/>
        <sz val="11"/>
        <color theme="1"/>
        <rFont val="Times New Roman"/>
        <family val="1"/>
      </rPr>
      <t>92m</t>
    </r>
    <r>
      <rPr>
        <b/>
        <sz val="11"/>
        <color theme="1"/>
        <rFont val="Times New Roman"/>
        <family val="1"/>
      </rPr>
      <t xml:space="preserve">Nb </t>
    </r>
  </si>
  <si>
    <r>
      <t xml:space="preserve">  127</t>
    </r>
    <r>
      <rPr>
        <b/>
        <sz val="11"/>
        <color theme="1"/>
        <rFont val="Times New Roman"/>
        <family val="1"/>
      </rPr>
      <t>I(n,2n)</t>
    </r>
    <r>
      <rPr>
        <b/>
        <vertAlign val="superscript"/>
        <sz val="11"/>
        <color theme="1"/>
        <rFont val="Times New Roman"/>
        <family val="1"/>
      </rPr>
      <t>126</t>
    </r>
    <r>
      <rPr>
        <b/>
        <sz val="11"/>
        <color theme="1"/>
        <rFont val="Times New Roman"/>
        <family val="1"/>
      </rPr>
      <t xml:space="preserve">I </t>
    </r>
  </si>
  <si>
    <r>
      <t xml:space="preserve">  55</t>
    </r>
    <r>
      <rPr>
        <b/>
        <sz val="11"/>
        <color theme="1"/>
        <rFont val="Times New Roman"/>
        <family val="1"/>
      </rPr>
      <t>Mn(n,2n)</t>
    </r>
    <r>
      <rPr>
        <b/>
        <vertAlign val="superscript"/>
        <sz val="11"/>
        <color theme="1"/>
        <rFont val="Times New Roman"/>
        <family val="1"/>
      </rPr>
      <t>54</t>
    </r>
    <r>
      <rPr>
        <b/>
        <sz val="11"/>
        <color theme="1"/>
        <rFont val="Times New Roman"/>
        <family val="1"/>
      </rPr>
      <t xml:space="preserve">Mn </t>
    </r>
  </si>
  <si>
    <r>
      <t xml:space="preserve">  59</t>
    </r>
    <r>
      <rPr>
        <sz val="11"/>
        <color theme="1"/>
        <rFont val="Times New Roman"/>
        <family val="1"/>
      </rPr>
      <t>Co (n,2n)</t>
    </r>
    <r>
      <rPr>
        <vertAlign val="superscript"/>
        <sz val="11"/>
        <color theme="1"/>
        <rFont val="Times New Roman"/>
        <family val="1"/>
      </rPr>
      <t>58</t>
    </r>
    <r>
      <rPr>
        <sz val="11"/>
        <color theme="1"/>
        <rFont val="Times New Roman"/>
        <family val="1"/>
      </rPr>
      <t xml:space="preserve">Co </t>
    </r>
  </si>
  <si>
    <r>
      <t xml:space="preserve"> 89</t>
    </r>
    <r>
      <rPr>
        <sz val="11"/>
        <color theme="1"/>
        <rFont val="Times New Roman"/>
        <family val="1"/>
      </rPr>
      <t>Y(n,2n)</t>
    </r>
    <r>
      <rPr>
        <vertAlign val="superscript"/>
        <sz val="11"/>
        <color theme="1"/>
        <rFont val="Times New Roman"/>
        <family val="1"/>
      </rPr>
      <t>88</t>
    </r>
    <r>
      <rPr>
        <sz val="11"/>
        <color theme="1"/>
        <rFont val="Times New Roman"/>
        <family val="1"/>
      </rPr>
      <t>Y</t>
    </r>
  </si>
  <si>
    <r>
      <t>19</t>
    </r>
    <r>
      <rPr>
        <b/>
        <sz val="11"/>
        <color theme="1"/>
        <rFont val="Times New Roman"/>
        <family val="1"/>
      </rPr>
      <t>F(n,2n)</t>
    </r>
    <r>
      <rPr>
        <b/>
        <vertAlign val="superscript"/>
        <sz val="11"/>
        <color theme="1"/>
        <rFont val="Times New Roman"/>
        <family val="1"/>
      </rPr>
      <t>18</t>
    </r>
    <r>
      <rPr>
        <b/>
        <sz val="11"/>
        <color theme="1"/>
        <rFont val="Times New Roman"/>
        <family val="1"/>
      </rPr>
      <t>F</t>
    </r>
  </si>
  <si>
    <r>
      <t xml:space="preserve">  90</t>
    </r>
    <r>
      <rPr>
        <b/>
        <sz val="11"/>
        <color theme="1"/>
        <rFont val="Times New Roman"/>
        <family val="1"/>
      </rPr>
      <t>Zr(n,2n)</t>
    </r>
    <r>
      <rPr>
        <b/>
        <vertAlign val="superscript"/>
        <sz val="11"/>
        <color theme="1"/>
        <rFont val="Times New Roman"/>
        <family val="1"/>
      </rPr>
      <t>89</t>
    </r>
    <r>
      <rPr>
        <b/>
        <sz val="11"/>
        <color theme="1"/>
        <rFont val="Times New Roman"/>
        <family val="1"/>
      </rPr>
      <t xml:space="preserve">Zr </t>
    </r>
  </si>
  <si>
    <r>
      <t xml:space="preserve">  58</t>
    </r>
    <r>
      <rPr>
        <b/>
        <sz val="11"/>
        <color theme="1"/>
        <rFont val="Times New Roman"/>
        <family val="1"/>
      </rPr>
      <t>Ni(n,2n)</t>
    </r>
    <r>
      <rPr>
        <b/>
        <vertAlign val="superscript"/>
        <sz val="11"/>
        <color theme="1"/>
        <rFont val="Times New Roman"/>
        <family val="1"/>
      </rPr>
      <t>57</t>
    </r>
    <r>
      <rPr>
        <b/>
        <sz val="11"/>
        <color theme="1"/>
        <rFont val="Times New Roman"/>
        <family val="1"/>
      </rPr>
      <t xml:space="preserve">Ni </t>
    </r>
  </si>
  <si>
    <t xml:space="preserve">   Calc</t>
  </si>
  <si>
    <t>C/E unc</t>
  </si>
  <si>
    <t>SET 1</t>
  </si>
  <si>
    <t>SET 2</t>
  </si>
  <si>
    <t>SET 3</t>
  </si>
  <si>
    <t>E50%</t>
  </si>
  <si>
    <r>
      <t xml:space="preserve">  238</t>
    </r>
    <r>
      <rPr>
        <b/>
        <sz val="11"/>
        <color theme="1"/>
        <rFont val="Times New Roman"/>
        <family val="1"/>
      </rPr>
      <t>U(n,2n)</t>
    </r>
    <r>
      <rPr>
        <b/>
        <sz val="11"/>
        <color theme="1"/>
        <rFont val="Times New Roman"/>
        <family val="1"/>
      </rPr>
      <t xml:space="preserve"> </t>
    </r>
  </si>
  <si>
    <t>Zolotarev evaluations</t>
  </si>
  <si>
    <t>Unc[%]</t>
  </si>
  <si>
    <t>(%err)</t>
  </si>
  <si>
    <t>Hashimoto 78 (YAYOI)</t>
  </si>
  <si>
    <t>Kobayashi 1992 (KURR)</t>
  </si>
  <si>
    <t>Horibe 91 (KURR)</t>
  </si>
  <si>
    <t>**</t>
  </si>
  <si>
    <t>****</t>
  </si>
  <si>
    <r>
      <t xml:space="preserve"> 238</t>
    </r>
    <r>
      <rPr>
        <sz val="11"/>
        <color theme="1"/>
        <rFont val="Times New Roman"/>
        <family val="1"/>
      </rPr>
      <t xml:space="preserve">U(n,f)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</si>
</sst>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0000;[Red]0.00000"/>
    <numFmt numFmtId="166" formatCode="0.0"/>
  </numFmts>
  <fonts count="9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name val="Times New Roman"/>
      <family val="1"/>
    </font>
    <font>
      <sz val="11"/>
      <name val="Times New Roman"/>
      <family val="1"/>
    </font>
    <font>
      <vertAlign val="superscript"/>
      <sz val="11"/>
      <color theme="1"/>
      <name val="Times New Roman"/>
      <family val="1"/>
    </font>
    <font>
      <sz val="11"/>
      <color theme="1"/>
      <name val="Times New Roman"/>
      <family val="1"/>
    </font>
    <font>
      <b/>
      <vertAlign val="superscript"/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44">
    <xf numFmtId="0" fontId="0" fillId="0" borderId="0" xfId="0"/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0" fillId="0" borderId="0" xfId="0" applyAlignment="1">
      <alignment horizontal="center"/>
    </xf>
    <xf numFmtId="0" fontId="4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165" fontId="5" fillId="2" borderId="0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3" fillId="0" borderId="0" xfId="0" applyNumberFormat="1" applyFont="1" applyBorder="1" applyAlignment="1">
      <alignment vertical="center"/>
    </xf>
    <xf numFmtId="164" fontId="3" fillId="0" borderId="0" xfId="0" applyNumberFormat="1" applyFont="1" applyBorder="1" applyAlignment="1">
      <alignment vertical="center"/>
    </xf>
    <xf numFmtId="164" fontId="0" fillId="0" borderId="0" xfId="0" applyNumberFormat="1" applyBorder="1"/>
    <xf numFmtId="0" fontId="1" fillId="2" borderId="0" xfId="1" applyFill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6" fillId="2" borderId="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165" fontId="7" fillId="2" borderId="0" xfId="0" applyNumberFormat="1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vertical="center" wrapText="1"/>
    </xf>
    <xf numFmtId="165" fontId="5" fillId="2" borderId="0" xfId="0" applyNumberFormat="1" applyFont="1" applyFill="1" applyBorder="1" applyAlignment="1">
      <alignment vertical="center" wrapText="1"/>
    </xf>
    <xf numFmtId="11" fontId="7" fillId="2" borderId="0" xfId="0" applyNumberFormat="1" applyFont="1" applyFill="1" applyBorder="1" applyAlignment="1">
      <alignment vertical="center" wrapText="1"/>
    </xf>
    <xf numFmtId="165" fontId="7" fillId="2" borderId="0" xfId="0" applyNumberFormat="1" applyFont="1" applyFill="1" applyBorder="1" applyAlignment="1">
      <alignment vertical="center" wrapText="1"/>
    </xf>
    <xf numFmtId="0" fontId="7" fillId="3" borderId="0" xfId="0" applyFont="1" applyFill="1" applyBorder="1" applyAlignment="1">
      <alignment horizontal="right" vertical="center" wrapText="1"/>
    </xf>
    <xf numFmtId="0" fontId="3" fillId="3" borderId="0" xfId="0" applyFont="1" applyFill="1" applyBorder="1" applyAlignment="1">
      <alignment horizontal="right" vertical="center"/>
    </xf>
    <xf numFmtId="0" fontId="5" fillId="2" borderId="0" xfId="0" applyFont="1" applyFill="1" applyBorder="1" applyAlignment="1">
      <alignment horizontal="right" vertical="center" wrapText="1"/>
    </xf>
    <xf numFmtId="0" fontId="3" fillId="0" borderId="0" xfId="0" applyFont="1" applyBorder="1" applyAlignment="1">
      <alignment horizontal="right" vertical="center"/>
    </xf>
    <xf numFmtId="0" fontId="5" fillId="3" borderId="0" xfId="0" applyFont="1" applyFill="1" applyBorder="1" applyAlignment="1">
      <alignment horizontal="right" vertical="center" wrapText="1"/>
    </xf>
    <xf numFmtId="11" fontId="7" fillId="3" borderId="0" xfId="0" applyNumberFormat="1" applyFont="1" applyFill="1" applyBorder="1" applyAlignment="1">
      <alignment horizontal="right" vertical="center" wrapText="1"/>
    </xf>
    <xf numFmtId="0" fontId="3" fillId="0" borderId="0" xfId="0" applyNumberFormat="1" applyFont="1" applyFill="1" applyBorder="1" applyAlignment="1">
      <alignment vertical="center"/>
    </xf>
    <xf numFmtId="0" fontId="0" fillId="3" borderId="0" xfId="0" applyFill="1"/>
    <xf numFmtId="0" fontId="3" fillId="4" borderId="0" xfId="0" applyFont="1" applyFill="1" applyBorder="1" applyAlignment="1">
      <alignment horizontal="right" vertical="center"/>
    </xf>
    <xf numFmtId="0" fontId="7" fillId="5" borderId="0" xfId="0" applyFont="1" applyFill="1" applyBorder="1" applyAlignment="1">
      <alignment horizontal="right" vertical="center" wrapText="1"/>
    </xf>
    <xf numFmtId="0" fontId="3" fillId="5" borderId="0" xfId="0" applyFont="1" applyFill="1" applyBorder="1" applyAlignment="1">
      <alignment horizontal="right" vertical="center"/>
    </xf>
    <xf numFmtId="0" fontId="0" fillId="5" borderId="0" xfId="0" applyFill="1"/>
    <xf numFmtId="166" fontId="0" fillId="0" borderId="0" xfId="0" applyNumberFormat="1"/>
    <xf numFmtId="166" fontId="8" fillId="0" borderId="0" xfId="0" applyNumberFormat="1" applyFont="1" applyAlignment="1">
      <alignment horizontal="center"/>
    </xf>
    <xf numFmtId="166" fontId="0" fillId="0" borderId="0" xfId="0" applyNumberFormat="1" applyBorder="1"/>
    <xf numFmtId="0" fontId="0" fillId="4" borderId="0" xfId="0" applyFill="1"/>
    <xf numFmtId="0" fontId="7" fillId="6" borderId="0" xfId="0" applyFont="1" applyFill="1" applyBorder="1" applyAlignment="1">
      <alignment horizontal="right" vertical="center" wrapText="1"/>
    </xf>
    <xf numFmtId="0" fontId="3" fillId="6" borderId="0" xfId="0" applyFont="1" applyFill="1" applyBorder="1" applyAlignment="1">
      <alignment horizontal="right" vertical="center"/>
    </xf>
    <xf numFmtId="0" fontId="0" fillId="6" borderId="0" xfId="0" applyFill="1"/>
    <xf numFmtId="11" fontId="0" fillId="0" borderId="0" xfId="0" applyNumberFormat="1" applyAlignment="1">
      <alignment horizontal="center"/>
    </xf>
    <xf numFmtId="11" fontId="3" fillId="0" borderId="0" xfId="0" applyNumberFormat="1" applyFont="1" applyBorder="1" applyAlignment="1">
      <alignment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7"/>
  <sheetViews>
    <sheetView tabSelected="1" workbookViewId="0">
      <selection activeCell="H1" sqref="H1"/>
    </sheetView>
  </sheetViews>
  <sheetFormatPr defaultRowHeight="14.4" x14ac:dyDescent="0.3"/>
  <cols>
    <col min="1" max="1" width="17.44140625" customWidth="1"/>
    <col min="3" max="3" width="10.5546875" bestFit="1" customWidth="1"/>
    <col min="11" max="11" width="8.88671875" style="35"/>
  </cols>
  <sheetData>
    <row r="1" spans="1:15" ht="16.8" x14ac:dyDescent="0.3">
      <c r="A1" s="7" t="s">
        <v>4</v>
      </c>
      <c r="B1" s="8">
        <v>0.74</v>
      </c>
      <c r="C1" s="9">
        <v>77.355000000000004</v>
      </c>
      <c r="D1" s="43">
        <f>E1*C1/100</f>
        <v>0.44092349999999997</v>
      </c>
      <c r="E1" s="11">
        <v>0.56999999999999995</v>
      </c>
      <c r="F1" s="8">
        <v>74</v>
      </c>
      <c r="G1" s="10">
        <v>3</v>
      </c>
      <c r="H1" s="11">
        <f>G1/F1</f>
        <v>4.0540540540540543E-2</v>
      </c>
      <c r="I1" s="12">
        <f>C1/F1</f>
        <v>1.045337837837838</v>
      </c>
      <c r="J1" s="13">
        <f>SQRT(E1*E1/100/100+H1*H1)*I1</f>
        <v>4.2795388401159158E-2</v>
      </c>
      <c r="K1" s="37">
        <f>J1/I1*100</f>
        <v>4.0939289531197431</v>
      </c>
      <c r="N1" s="8">
        <v>74</v>
      </c>
      <c r="O1" s="1">
        <v>3</v>
      </c>
    </row>
    <row r="2" spans="1:15" ht="16.8" x14ac:dyDescent="0.3">
      <c r="A2" s="7" t="s">
        <v>5</v>
      </c>
      <c r="B2" s="8">
        <v>1.66</v>
      </c>
      <c r="C2" s="9">
        <v>1223.2</v>
      </c>
      <c r="D2" s="43">
        <f t="shared" ref="D2:D32" si="0">E2*C2/100</f>
        <v>5.1374400000000007</v>
      </c>
      <c r="E2" s="11">
        <v>0.42</v>
      </c>
      <c r="F2" s="8">
        <v>1217</v>
      </c>
      <c r="G2" s="10">
        <v>14</v>
      </c>
      <c r="H2" s="11">
        <f t="shared" ref="H2:H32" si="1">G2/F2</f>
        <v>1.1503697617091208E-2</v>
      </c>
      <c r="I2" s="12">
        <f t="shared" ref="I2:I32" si="2">C2/F2</f>
        <v>1.0050944946589975</v>
      </c>
      <c r="J2" s="13">
        <f t="shared" ref="J2:J32" si="3">SQRT(E2*E2/100/100+H2*H2)*I2</f>
        <v>1.230881982857298E-2</v>
      </c>
      <c r="K2" s="37">
        <f t="shared" ref="K2:K32" si="4">J2/I2*100</f>
        <v>1.2246430454033124</v>
      </c>
      <c r="N2" s="8">
        <v>1217</v>
      </c>
      <c r="O2" s="1">
        <v>14</v>
      </c>
    </row>
    <row r="3" spans="1:15" ht="16.8" x14ac:dyDescent="0.3">
      <c r="A3" s="7" t="s">
        <v>6</v>
      </c>
      <c r="B3" s="8">
        <v>1.72</v>
      </c>
      <c r="C3" s="9">
        <v>1792.8</v>
      </c>
      <c r="D3" s="43">
        <f t="shared" si="0"/>
        <v>8.2468799999999991</v>
      </c>
      <c r="E3" s="11">
        <v>0.46</v>
      </c>
      <c r="F3" s="8">
        <v>1831</v>
      </c>
      <c r="G3" s="10">
        <v>32</v>
      </c>
      <c r="H3" s="11">
        <f t="shared" si="1"/>
        <v>1.7476788640087382E-2</v>
      </c>
      <c r="I3" s="12">
        <f t="shared" si="2"/>
        <v>0.97913708356089568</v>
      </c>
      <c r="J3" s="13">
        <f t="shared" si="3"/>
        <v>1.7694991303733937E-2</v>
      </c>
      <c r="K3" s="37">
        <f t="shared" si="4"/>
        <v>1.8072026482115595</v>
      </c>
      <c r="N3" s="8">
        <v>1831</v>
      </c>
      <c r="O3" s="1">
        <v>32</v>
      </c>
    </row>
    <row r="4" spans="1:15" ht="16.8" x14ac:dyDescent="0.3">
      <c r="A4" s="7" t="s">
        <v>7</v>
      </c>
      <c r="B4" s="8">
        <v>1.98</v>
      </c>
      <c r="C4" s="9">
        <v>1343.8</v>
      </c>
      <c r="D4" s="43">
        <f t="shared" si="0"/>
        <v>22.71022</v>
      </c>
      <c r="E4" s="11">
        <v>1.69</v>
      </c>
      <c r="F4" s="8">
        <v>1350</v>
      </c>
      <c r="G4" s="10">
        <v>24</v>
      </c>
      <c r="H4" s="11">
        <f t="shared" si="1"/>
        <v>1.7777777777777778E-2</v>
      </c>
      <c r="I4" s="12">
        <f t="shared" si="2"/>
        <v>0.99540740740740741</v>
      </c>
      <c r="J4" s="13">
        <f t="shared" si="3"/>
        <v>2.4416095511178206E-2</v>
      </c>
      <c r="K4" s="37">
        <f t="shared" si="4"/>
        <v>2.4528746048586529</v>
      </c>
      <c r="N4" s="8">
        <v>1350</v>
      </c>
      <c r="O4" s="1">
        <v>24</v>
      </c>
    </row>
    <row r="5" spans="1:15" ht="16.8" x14ac:dyDescent="0.3">
      <c r="A5" s="7" t="s">
        <v>8</v>
      </c>
      <c r="B5" s="8">
        <v>2.59</v>
      </c>
      <c r="C5" s="9">
        <v>184.62</v>
      </c>
      <c r="D5" s="43">
        <f t="shared" si="0"/>
        <v>3.1016160000000004</v>
      </c>
      <c r="E5" s="11">
        <v>1.68</v>
      </c>
      <c r="F5" s="8">
        <v>187.8</v>
      </c>
      <c r="G5" s="10">
        <v>2.2999999999999998</v>
      </c>
      <c r="H5" s="11">
        <f t="shared" si="1"/>
        <v>1.2247071352502661E-2</v>
      </c>
      <c r="I5" s="12">
        <f t="shared" si="2"/>
        <v>0.98306709265175718</v>
      </c>
      <c r="J5" s="13">
        <f t="shared" si="3"/>
        <v>2.0438122238880006E-2</v>
      </c>
      <c r="K5" s="37">
        <f t="shared" si="4"/>
        <v>2.0790160093498349</v>
      </c>
      <c r="N5" s="8">
        <v>187.8</v>
      </c>
      <c r="O5" s="1">
        <v>2.2999999999999998</v>
      </c>
    </row>
    <row r="6" spans="1:15" ht="16.8" x14ac:dyDescent="0.3">
      <c r="A6" s="7" t="s">
        <v>49</v>
      </c>
      <c r="B6" s="8">
        <v>2.67</v>
      </c>
      <c r="C6" s="9">
        <v>304.29000000000002</v>
      </c>
      <c r="D6" s="43">
        <f t="shared" si="0"/>
        <v>1.5823080000000003</v>
      </c>
      <c r="E6" s="11">
        <v>0.52</v>
      </c>
      <c r="F6" s="8">
        <v>309.39999999999998</v>
      </c>
      <c r="G6" s="10">
        <v>3.5</v>
      </c>
      <c r="H6" s="11">
        <f t="shared" si="1"/>
        <v>1.1312217194570137E-2</v>
      </c>
      <c r="I6" s="12">
        <f t="shared" si="2"/>
        <v>0.98348416289592777</v>
      </c>
      <c r="J6" s="13">
        <f t="shared" si="3"/>
        <v>1.2244526252575277E-2</v>
      </c>
      <c r="K6" s="37">
        <f t="shared" si="4"/>
        <v>1.2450150917042262</v>
      </c>
      <c r="N6" s="8">
        <v>309.39999999999998</v>
      </c>
      <c r="O6" s="1">
        <v>3.5</v>
      </c>
    </row>
    <row r="7" spans="1:15" ht="16.8" x14ac:dyDescent="0.3">
      <c r="A7" s="7" t="s">
        <v>9</v>
      </c>
      <c r="B7" s="8">
        <v>2.97</v>
      </c>
      <c r="C7" s="9">
        <v>280.97000000000003</v>
      </c>
      <c r="D7" s="43">
        <f t="shared" si="0"/>
        <v>10.339696000000002</v>
      </c>
      <c r="E7" s="11">
        <v>3.68</v>
      </c>
      <c r="F7" s="8">
        <v>278</v>
      </c>
      <c r="G7" s="10">
        <v>16</v>
      </c>
      <c r="H7" s="11">
        <f t="shared" si="1"/>
        <v>5.7553956834532377E-2</v>
      </c>
      <c r="I7" s="12">
        <f t="shared" si="2"/>
        <v>1.0106834532374103</v>
      </c>
      <c r="J7" s="13">
        <f t="shared" si="3"/>
        <v>6.9043055298431424E-2</v>
      </c>
      <c r="K7" s="37">
        <f t="shared" si="4"/>
        <v>6.8313234056888401</v>
      </c>
      <c r="N7" s="8">
        <v>278</v>
      </c>
      <c r="O7" s="1">
        <v>16</v>
      </c>
    </row>
    <row r="8" spans="1:15" ht="16.8" x14ac:dyDescent="0.3">
      <c r="A8" s="7" t="s">
        <v>10</v>
      </c>
      <c r="B8" s="8">
        <v>3.65</v>
      </c>
      <c r="C8" s="9">
        <v>17.757999999999999</v>
      </c>
      <c r="D8" s="43">
        <f t="shared" si="0"/>
        <v>0.49367239999999996</v>
      </c>
      <c r="E8" s="11">
        <v>2.78</v>
      </c>
      <c r="F8" s="8">
        <v>17.84</v>
      </c>
      <c r="G8" s="10">
        <v>0.35</v>
      </c>
      <c r="H8" s="11">
        <f t="shared" si="1"/>
        <v>1.9618834080717486E-2</v>
      </c>
      <c r="I8" s="12">
        <f t="shared" si="2"/>
        <v>0.99540358744394619</v>
      </c>
      <c r="J8" s="13">
        <f t="shared" si="3"/>
        <v>3.386916328018176E-2</v>
      </c>
      <c r="K8" s="37">
        <f t="shared" si="4"/>
        <v>3.4025558785811616</v>
      </c>
      <c r="N8" s="8">
        <v>17.84</v>
      </c>
      <c r="O8" s="1">
        <v>0.35</v>
      </c>
    </row>
    <row r="9" spans="1:15" ht="16.8" x14ac:dyDescent="0.3">
      <c r="A9" s="7" t="s">
        <v>11</v>
      </c>
      <c r="B9" s="8">
        <v>3.82</v>
      </c>
      <c r="C9" s="9">
        <v>66.680000000000007</v>
      </c>
      <c r="D9" s="43">
        <f t="shared" si="0"/>
        <v>1.6870039999999999</v>
      </c>
      <c r="E9" s="11">
        <v>2.5299999999999998</v>
      </c>
      <c r="F9" s="8">
        <v>69.099999999999994</v>
      </c>
      <c r="G9" s="10">
        <v>1.4</v>
      </c>
      <c r="H9" s="11">
        <f t="shared" si="1"/>
        <v>2.0260492040520984E-2</v>
      </c>
      <c r="I9" s="12">
        <f t="shared" si="2"/>
        <v>0.9649782923299568</v>
      </c>
      <c r="J9" s="13">
        <f t="shared" si="3"/>
        <v>3.1277468779815798E-2</v>
      </c>
      <c r="K9" s="37">
        <f t="shared" si="4"/>
        <v>3.2412613867505566</v>
      </c>
      <c r="N9" s="8">
        <v>69.099999999999994</v>
      </c>
      <c r="O9" s="1">
        <v>1.4</v>
      </c>
    </row>
    <row r="10" spans="1:15" ht="16.8" x14ac:dyDescent="0.3">
      <c r="A10" s="7" t="s">
        <v>12</v>
      </c>
      <c r="B10" s="8">
        <v>4.04</v>
      </c>
      <c r="C10" s="9">
        <v>38.003</v>
      </c>
      <c r="D10" s="43">
        <f t="shared" si="0"/>
        <v>0.65745189999999998</v>
      </c>
      <c r="E10" s="11">
        <v>1.73</v>
      </c>
      <c r="F10" s="14">
        <v>38.6</v>
      </c>
      <c r="G10" s="10">
        <v>1.6</v>
      </c>
      <c r="H10" s="11">
        <f t="shared" si="1"/>
        <v>4.145077720207254E-2</v>
      </c>
      <c r="I10" s="12">
        <f t="shared" si="2"/>
        <v>0.98453367875647668</v>
      </c>
      <c r="J10" s="13">
        <f t="shared" si="3"/>
        <v>4.4221422938369045E-2</v>
      </c>
      <c r="K10" s="37">
        <f t="shared" si="4"/>
        <v>4.4916109923454597</v>
      </c>
      <c r="N10" s="14">
        <v>38.6</v>
      </c>
      <c r="O10" s="1">
        <v>1.6</v>
      </c>
    </row>
    <row r="11" spans="1:15" ht="16.8" x14ac:dyDescent="0.3">
      <c r="A11" s="7" t="s">
        <v>13</v>
      </c>
      <c r="B11" s="8">
        <v>4.0599999999999996</v>
      </c>
      <c r="C11" s="9">
        <v>104.94</v>
      </c>
      <c r="D11" s="43">
        <f t="shared" si="0"/>
        <v>1.8364499999999999</v>
      </c>
      <c r="E11" s="11">
        <v>1.75</v>
      </c>
      <c r="F11" s="8">
        <v>108.2</v>
      </c>
      <c r="G11" s="10">
        <v>1.3</v>
      </c>
      <c r="H11" s="11">
        <f t="shared" si="1"/>
        <v>1.2014787430683918E-2</v>
      </c>
      <c r="I11" s="12">
        <f t="shared" si="2"/>
        <v>0.96987060998151564</v>
      </c>
      <c r="J11" s="13">
        <f t="shared" si="3"/>
        <v>2.0587890925320929E-2</v>
      </c>
      <c r="K11" s="37">
        <f t="shared" si="4"/>
        <v>2.1227461388600388</v>
      </c>
      <c r="L11" t="s">
        <v>47</v>
      </c>
      <c r="N11" s="8">
        <v>108.2</v>
      </c>
      <c r="O11" s="1">
        <v>1.3</v>
      </c>
    </row>
    <row r="12" spans="1:15" ht="16.8" x14ac:dyDescent="0.3">
      <c r="A12" s="7" t="s">
        <v>14</v>
      </c>
      <c r="B12" s="8">
        <v>4.1399999999999997</v>
      </c>
      <c r="C12" s="9">
        <v>76.376000000000005</v>
      </c>
      <c r="D12" s="43">
        <f t="shared" si="0"/>
        <v>2.4058440000000001</v>
      </c>
      <c r="E12" s="11">
        <v>3.15</v>
      </c>
      <c r="F12" s="8">
        <v>79.67</v>
      </c>
      <c r="G12" s="10">
        <v>1.1000000000000001</v>
      </c>
      <c r="H12" s="11">
        <f t="shared" si="1"/>
        <v>1.3806953683946278E-2</v>
      </c>
      <c r="I12" s="12">
        <f t="shared" si="2"/>
        <v>0.9586544496046191</v>
      </c>
      <c r="J12" s="13">
        <f t="shared" si="3"/>
        <v>3.2971051556998476E-2</v>
      </c>
      <c r="K12" s="37">
        <f t="shared" si="4"/>
        <v>3.4393051188149002</v>
      </c>
      <c r="N12" s="8">
        <v>79.67</v>
      </c>
      <c r="O12" s="1">
        <v>1.1000000000000001</v>
      </c>
    </row>
    <row r="13" spans="1:15" ht="16.8" x14ac:dyDescent="0.3">
      <c r="A13" s="7" t="s">
        <v>15</v>
      </c>
      <c r="B13" s="8">
        <v>5.71</v>
      </c>
      <c r="C13" s="9">
        <v>3.8214999999999999</v>
      </c>
      <c r="D13" s="43">
        <f t="shared" si="0"/>
        <v>7.8722899999999998E-2</v>
      </c>
      <c r="E13" s="11">
        <v>2.06</v>
      </c>
      <c r="F13" s="8">
        <v>3.9</v>
      </c>
      <c r="G13" s="10">
        <v>7.0000000000000007E-2</v>
      </c>
      <c r="H13" s="11">
        <f t="shared" si="1"/>
        <v>1.7948717948717951E-2</v>
      </c>
      <c r="I13" s="12">
        <f t="shared" si="2"/>
        <v>0.97987179487179488</v>
      </c>
      <c r="J13" s="13">
        <f t="shared" si="3"/>
        <v>2.6772501743984985E-2</v>
      </c>
      <c r="K13" s="37">
        <f t="shared" si="4"/>
        <v>2.7322453696595956</v>
      </c>
      <c r="N13" s="8">
        <v>3.9</v>
      </c>
      <c r="O13" s="1">
        <v>7.0000000000000007E-2</v>
      </c>
    </row>
    <row r="14" spans="1:15" ht="16.8" x14ac:dyDescent="0.3">
      <c r="A14" s="7" t="s">
        <v>16</v>
      </c>
      <c r="B14" s="8">
        <v>5.73</v>
      </c>
      <c r="C14" s="9">
        <v>1.3673</v>
      </c>
      <c r="D14" s="43">
        <f t="shared" si="0"/>
        <v>4.9222799999999997E-2</v>
      </c>
      <c r="E14" s="11">
        <v>3.6</v>
      </c>
      <c r="F14" s="8">
        <v>1.4</v>
      </c>
      <c r="G14" s="10">
        <v>0.03</v>
      </c>
      <c r="H14" s="11">
        <f t="shared" si="1"/>
        <v>2.1428571428571429E-2</v>
      </c>
      <c r="I14" s="12">
        <f t="shared" si="2"/>
        <v>0.97664285714285715</v>
      </c>
      <c r="J14" s="13">
        <f t="shared" si="3"/>
        <v>4.0916366811643644E-2</v>
      </c>
      <c r="K14" s="37">
        <f t="shared" si="4"/>
        <v>4.1894912262342645</v>
      </c>
      <c r="N14" s="8">
        <v>1.4</v>
      </c>
      <c r="O14" s="1">
        <v>0.03</v>
      </c>
    </row>
    <row r="15" spans="1:15" ht="16.8" x14ac:dyDescent="0.3">
      <c r="A15" s="7" t="s">
        <v>17</v>
      </c>
      <c r="B15" s="8">
        <v>5.89</v>
      </c>
      <c r="C15" s="9">
        <v>11.026</v>
      </c>
      <c r="D15" s="43">
        <f t="shared" si="0"/>
        <v>0.35172939999999997</v>
      </c>
      <c r="E15" s="11">
        <v>3.19</v>
      </c>
      <c r="F15" s="8">
        <v>11.51</v>
      </c>
      <c r="G15" s="10">
        <v>0.2</v>
      </c>
      <c r="H15" s="11">
        <f t="shared" si="1"/>
        <v>1.7376194613379671E-2</v>
      </c>
      <c r="I15" s="12">
        <f t="shared" si="2"/>
        <v>0.95794960903562121</v>
      </c>
      <c r="J15" s="13">
        <f t="shared" si="3"/>
        <v>3.4798001015003598E-2</v>
      </c>
      <c r="K15" s="37">
        <f t="shared" si="4"/>
        <v>3.6325502601368709</v>
      </c>
      <c r="L15" t="s">
        <v>47</v>
      </c>
      <c r="N15" s="8">
        <v>11.51</v>
      </c>
      <c r="O15" s="1">
        <v>0.2</v>
      </c>
    </row>
    <row r="16" spans="1:15" ht="16.8" x14ac:dyDescent="0.3">
      <c r="A16" s="7" t="s">
        <v>18</v>
      </c>
      <c r="B16" s="8">
        <v>7.02</v>
      </c>
      <c r="C16" s="9">
        <v>0.50719000000000003</v>
      </c>
      <c r="D16" s="43">
        <f t="shared" si="0"/>
        <v>1.5672170999999999E-2</v>
      </c>
      <c r="E16" s="11">
        <v>3.09</v>
      </c>
      <c r="F16" s="8">
        <v>0.49199999999999999</v>
      </c>
      <c r="G16" s="15">
        <v>2.4E-2</v>
      </c>
      <c r="H16" s="11">
        <f t="shared" si="1"/>
        <v>4.878048780487805E-2</v>
      </c>
      <c r="I16" s="12">
        <f t="shared" si="2"/>
        <v>1.0308739837398375</v>
      </c>
      <c r="J16" s="13">
        <f t="shared" si="3"/>
        <v>5.9526577143679073E-2</v>
      </c>
      <c r="K16" s="37">
        <f t="shared" si="4"/>
        <v>5.7743796121157951</v>
      </c>
      <c r="N16" s="8">
        <v>0.49199999999999999</v>
      </c>
      <c r="O16" s="2">
        <v>2.4E-2</v>
      </c>
    </row>
    <row r="17" spans="1:15" ht="16.8" x14ac:dyDescent="0.3">
      <c r="A17" s="7" t="s">
        <v>19</v>
      </c>
      <c r="B17" s="8">
        <v>7.35</v>
      </c>
      <c r="C17" s="9">
        <v>1.0425</v>
      </c>
      <c r="D17" s="43">
        <f t="shared" si="0"/>
        <v>2.8147500000000002E-2</v>
      </c>
      <c r="E17" s="11">
        <v>2.7</v>
      </c>
      <c r="F17" s="8">
        <v>1.079</v>
      </c>
      <c r="G17" s="10">
        <v>1.7000000000000001E-2</v>
      </c>
      <c r="H17" s="11">
        <f t="shared" si="1"/>
        <v>1.5755329008341059E-2</v>
      </c>
      <c r="I17" s="12">
        <f t="shared" si="2"/>
        <v>0.96617238183503251</v>
      </c>
      <c r="J17" s="13">
        <f t="shared" si="3"/>
        <v>3.0203209950973836E-2</v>
      </c>
      <c r="K17" s="37">
        <f t="shared" si="4"/>
        <v>3.1260684448058287</v>
      </c>
      <c r="N17" s="8">
        <v>1.079</v>
      </c>
      <c r="O17" s="1">
        <v>1.7000000000000001E-2</v>
      </c>
    </row>
    <row r="18" spans="1:15" ht="16.8" x14ac:dyDescent="0.3">
      <c r="A18" s="7" t="s">
        <v>20</v>
      </c>
      <c r="B18" s="8">
        <v>8.06</v>
      </c>
      <c r="C18" s="9">
        <v>0.28561999999999999</v>
      </c>
      <c r="D18" s="43">
        <f t="shared" si="0"/>
        <v>1.6051843999999999E-2</v>
      </c>
      <c r="E18" s="11">
        <v>5.62</v>
      </c>
      <c r="F18" s="8">
        <v>0.3</v>
      </c>
      <c r="G18" s="10">
        <v>5.0000000000000001E-3</v>
      </c>
      <c r="H18" s="11">
        <f t="shared" si="1"/>
        <v>1.6666666666666666E-2</v>
      </c>
      <c r="I18" s="12">
        <f t="shared" si="2"/>
        <v>0.95206666666666662</v>
      </c>
      <c r="J18" s="13">
        <f t="shared" si="3"/>
        <v>5.5809444565591074E-2</v>
      </c>
      <c r="K18" s="37">
        <f t="shared" si="4"/>
        <v>5.8619261150050148</v>
      </c>
      <c r="N18" s="8">
        <v>0.3</v>
      </c>
      <c r="O18" s="1">
        <v>5.0000000000000001E-3</v>
      </c>
    </row>
    <row r="19" spans="1:15" ht="16.8" x14ac:dyDescent="0.3">
      <c r="A19" s="7" t="s">
        <v>21</v>
      </c>
      <c r="B19" s="8">
        <v>8.09</v>
      </c>
      <c r="C19" s="9">
        <v>0.14863999999999999</v>
      </c>
      <c r="D19" s="43">
        <f t="shared" si="0"/>
        <v>5.915872E-3</v>
      </c>
      <c r="E19" s="11">
        <v>3.98</v>
      </c>
      <c r="F19" s="8">
        <v>0.156</v>
      </c>
      <c r="G19" s="10">
        <v>3.0000000000000001E-3</v>
      </c>
      <c r="H19" s="11">
        <f t="shared" si="1"/>
        <v>1.9230769230769232E-2</v>
      </c>
      <c r="I19" s="12">
        <f t="shared" si="2"/>
        <v>0.95282051282051283</v>
      </c>
      <c r="J19" s="13">
        <f t="shared" si="3"/>
        <v>4.2117064658001843E-2</v>
      </c>
      <c r="K19" s="37">
        <f t="shared" si="4"/>
        <v>4.4202516729334551</v>
      </c>
      <c r="L19" t="s">
        <v>47</v>
      </c>
      <c r="N19" s="8">
        <v>0.156</v>
      </c>
      <c r="O19" s="1">
        <v>3.0000000000000001E-3</v>
      </c>
    </row>
    <row r="20" spans="1:15" ht="16.8" x14ac:dyDescent="0.3">
      <c r="A20" s="7" t="s">
        <v>22</v>
      </c>
      <c r="B20" s="8">
        <v>8.1</v>
      </c>
      <c r="C20" s="9">
        <v>1.4218</v>
      </c>
      <c r="D20" s="43">
        <f t="shared" si="0"/>
        <v>1.1943119999999998E-2</v>
      </c>
      <c r="E20" s="11">
        <v>0.84</v>
      </c>
      <c r="F20" s="8">
        <v>1.4510000000000001</v>
      </c>
      <c r="G20" s="10">
        <v>2.3E-2</v>
      </c>
      <c r="H20" s="11">
        <f t="shared" si="1"/>
        <v>1.5851137146795313E-2</v>
      </c>
      <c r="I20" s="12">
        <f t="shared" si="2"/>
        <v>0.97987594762232932</v>
      </c>
      <c r="J20" s="13">
        <f t="shared" si="3"/>
        <v>1.7578290344813861E-2</v>
      </c>
      <c r="K20" s="37">
        <f t="shared" si="4"/>
        <v>1.7939301793729718</v>
      </c>
      <c r="N20" s="8">
        <v>1.4510000000000001</v>
      </c>
      <c r="O20" s="1">
        <v>2.3E-2</v>
      </c>
    </row>
    <row r="21" spans="1:15" ht="16.8" x14ac:dyDescent="0.3">
      <c r="A21" s="16" t="s">
        <v>40</v>
      </c>
      <c r="B21" s="17">
        <v>8.1199999999999992</v>
      </c>
      <c r="C21" s="42">
        <v>13.928000000000001</v>
      </c>
      <c r="D21" s="43">
        <f>E21*C21/100</f>
        <v>0.24791840000000001</v>
      </c>
      <c r="E21" s="11">
        <v>1.78</v>
      </c>
      <c r="F21" s="38">
        <v>16.899999999999999</v>
      </c>
      <c r="G21" s="31">
        <v>1.4</v>
      </c>
      <c r="H21" s="29">
        <f>G21/F21</f>
        <v>8.2840236686390539E-2</v>
      </c>
      <c r="I21" s="12">
        <f t="shared" si="2"/>
        <v>0.82414201183431968</v>
      </c>
      <c r="J21" s="13">
        <f>SQRT(E21*E21/100/100+H21*H21)*I21</f>
        <v>6.9830388735621821E-2</v>
      </c>
      <c r="K21" s="37">
        <f>J21/I21*100</f>
        <v>8.4731014476738107</v>
      </c>
    </row>
    <row r="22" spans="1:15" ht="16.8" x14ac:dyDescent="0.3">
      <c r="A22" s="7" t="s">
        <v>23</v>
      </c>
      <c r="B22" s="8">
        <v>8.43</v>
      </c>
      <c r="C22" s="9">
        <v>0.66800999999999999</v>
      </c>
      <c r="D22" s="43">
        <f t="shared" si="0"/>
        <v>5.0100750000000001E-3</v>
      </c>
      <c r="E22" s="11">
        <v>0.75</v>
      </c>
      <c r="F22" s="8">
        <v>0.70099999999999996</v>
      </c>
      <c r="G22" s="10">
        <v>8.9999999999999993E-3</v>
      </c>
      <c r="H22" s="11">
        <f t="shared" si="1"/>
        <v>1.2838801711840228E-2</v>
      </c>
      <c r="I22" s="12">
        <f t="shared" si="2"/>
        <v>0.95293865905848796</v>
      </c>
      <c r="J22" s="13">
        <f t="shared" si="3"/>
        <v>1.4169170206311206E-2</v>
      </c>
      <c r="K22" s="37">
        <f t="shared" si="4"/>
        <v>1.4868921594922462</v>
      </c>
      <c r="L22" t="s">
        <v>48</v>
      </c>
      <c r="N22" s="8">
        <v>0.70099999999999996</v>
      </c>
      <c r="O22" s="1">
        <v>8.9999999999999993E-3</v>
      </c>
    </row>
    <row r="23" spans="1:15" ht="16.8" x14ac:dyDescent="0.3">
      <c r="A23" s="7" t="s">
        <v>24</v>
      </c>
      <c r="B23" s="8">
        <v>10.16</v>
      </c>
      <c r="C23" s="9">
        <v>3.4765999999999999</v>
      </c>
      <c r="D23" s="43">
        <f t="shared" si="0"/>
        <v>8.9696280000000003E-2</v>
      </c>
      <c r="E23" s="11">
        <v>2.58</v>
      </c>
      <c r="F23" s="8">
        <v>3.74</v>
      </c>
      <c r="G23" s="10">
        <v>0.16</v>
      </c>
      <c r="H23" s="11">
        <f t="shared" si="1"/>
        <v>4.2780748663101602E-2</v>
      </c>
      <c r="I23" s="12">
        <f t="shared" si="2"/>
        <v>0.92957219251336887</v>
      </c>
      <c r="J23" s="13">
        <f t="shared" si="3"/>
        <v>4.6439853138491916E-2</v>
      </c>
      <c r="K23" s="37">
        <f t="shared" si="4"/>
        <v>4.9958307178841341</v>
      </c>
      <c r="L23" t="s">
        <v>47</v>
      </c>
      <c r="N23" s="8">
        <v>3.74</v>
      </c>
      <c r="O23" s="1">
        <v>0.16</v>
      </c>
    </row>
    <row r="24" spans="1:15" ht="16.8" x14ac:dyDescent="0.3">
      <c r="A24" s="7" t="s">
        <v>25</v>
      </c>
      <c r="B24" s="8">
        <v>10.34</v>
      </c>
      <c r="C24" s="9">
        <v>3.0240999999999998</v>
      </c>
      <c r="D24" s="43">
        <f t="shared" si="0"/>
        <v>5.9574769999999999E-2</v>
      </c>
      <c r="E24" s="11">
        <v>1.97</v>
      </c>
      <c r="F24" s="8">
        <v>3.39</v>
      </c>
      <c r="G24" s="10">
        <v>0.08</v>
      </c>
      <c r="H24" s="11">
        <f t="shared" si="1"/>
        <v>2.359882005899705E-2</v>
      </c>
      <c r="I24" s="12">
        <f t="shared" si="2"/>
        <v>0.8920648967551621</v>
      </c>
      <c r="J24" s="13">
        <f t="shared" si="3"/>
        <v>2.7422752646002309E-2</v>
      </c>
      <c r="K24" s="37">
        <f t="shared" si="4"/>
        <v>3.0740759720230098</v>
      </c>
      <c r="L24" t="s">
        <v>47</v>
      </c>
      <c r="N24" s="8">
        <v>3.39</v>
      </c>
      <c r="O24" s="1">
        <v>0.08</v>
      </c>
    </row>
    <row r="25" spans="1:15" ht="16.8" x14ac:dyDescent="0.3">
      <c r="A25" s="16" t="s">
        <v>26</v>
      </c>
      <c r="B25" s="17">
        <v>11.15</v>
      </c>
      <c r="C25" s="18">
        <v>0.40083000000000002</v>
      </c>
      <c r="D25" s="43">
        <f t="shared" si="0"/>
        <v>3.5273040000000002E-3</v>
      </c>
      <c r="E25" s="11">
        <v>0.88</v>
      </c>
      <c r="F25" s="23">
        <v>0.43</v>
      </c>
      <c r="G25" s="24">
        <v>0.01</v>
      </c>
      <c r="H25" s="11">
        <f t="shared" si="1"/>
        <v>2.3255813953488372E-2</v>
      </c>
      <c r="I25" s="12">
        <f t="shared" si="2"/>
        <v>0.93216279069767449</v>
      </c>
      <c r="J25" s="13">
        <f t="shared" si="3"/>
        <v>2.3178315095540584E-2</v>
      </c>
      <c r="K25" s="37">
        <f t="shared" si="4"/>
        <v>2.4865093658365018</v>
      </c>
      <c r="N25" s="17">
        <v>0.46500000000000002</v>
      </c>
      <c r="O25" s="1">
        <v>1.0999999999999999E-2</v>
      </c>
    </row>
    <row r="26" spans="1:15" ht="16.8" x14ac:dyDescent="0.3">
      <c r="A26" s="16" t="s">
        <v>27</v>
      </c>
      <c r="B26" s="17">
        <v>11.4</v>
      </c>
      <c r="C26" s="18">
        <v>1.0397000000000001</v>
      </c>
      <c r="D26" s="43">
        <f t="shared" si="0"/>
        <v>3.3686280000000006E-2</v>
      </c>
      <c r="E26" s="11">
        <v>3.24</v>
      </c>
      <c r="F26" s="23">
        <v>1.2</v>
      </c>
      <c r="G26" s="24">
        <v>0.04</v>
      </c>
      <c r="H26" s="11">
        <f t="shared" si="1"/>
        <v>3.3333333333333333E-2</v>
      </c>
      <c r="I26" s="12">
        <f t="shared" si="2"/>
        <v>0.86641666666666672</v>
      </c>
      <c r="J26" s="13">
        <f t="shared" si="3"/>
        <v>4.0275526797393116E-2</v>
      </c>
      <c r="K26" s="37">
        <f t="shared" si="4"/>
        <v>4.6485170873205481</v>
      </c>
      <c r="L26" t="s">
        <v>47</v>
      </c>
      <c r="N26" s="19">
        <v>1.2789999999999999</v>
      </c>
      <c r="O26" s="1">
        <v>4.2999999999999997E-2</v>
      </c>
    </row>
    <row r="27" spans="1:15" ht="16.8" x14ac:dyDescent="0.3">
      <c r="A27" s="7" t="s">
        <v>29</v>
      </c>
      <c r="B27" s="8">
        <v>12.9</v>
      </c>
      <c r="C27" s="9">
        <v>0.17263999999999999</v>
      </c>
      <c r="D27" s="43">
        <f t="shared" si="0"/>
        <v>3.0384639999999994E-3</v>
      </c>
      <c r="E27" s="11">
        <v>1.76</v>
      </c>
      <c r="F27" s="25">
        <v>0.2</v>
      </c>
      <c r="G27" s="26">
        <v>8.0000000000000002E-3</v>
      </c>
      <c r="H27" s="11">
        <f>G27/F27</f>
        <v>0.04</v>
      </c>
      <c r="I27" s="12">
        <f t="shared" si="2"/>
        <v>0.86319999999999986</v>
      </c>
      <c r="J27" s="13">
        <f t="shared" si="3"/>
        <v>3.7722531343779141E-2</v>
      </c>
      <c r="K27" s="37">
        <f t="shared" si="4"/>
        <v>4.3700800907992523</v>
      </c>
      <c r="N27" s="8">
        <v>0.2</v>
      </c>
      <c r="O27" s="1">
        <v>0.08</v>
      </c>
    </row>
    <row r="28" spans="1:15" ht="16.8" x14ac:dyDescent="0.3">
      <c r="A28" s="16" t="s">
        <v>28</v>
      </c>
      <c r="B28" s="17">
        <v>12.9</v>
      </c>
      <c r="C28" s="18">
        <v>0.17621000000000001</v>
      </c>
      <c r="D28" s="43">
        <f t="shared" si="0"/>
        <v>3.5418210000000001E-3</v>
      </c>
      <c r="E28" s="11">
        <v>2.0099999999999998</v>
      </c>
      <c r="F28" s="23">
        <v>0.20399999999999999</v>
      </c>
      <c r="G28" s="24">
        <v>7.0000000000000001E-3</v>
      </c>
      <c r="H28" s="11">
        <f>G28/F28</f>
        <v>3.4313725490196081E-2</v>
      </c>
      <c r="I28" s="12">
        <f>C28/F28</f>
        <v>0.86377450980392168</v>
      </c>
      <c r="J28" s="13">
        <f t="shared" si="3"/>
        <v>3.4350019244917575E-2</v>
      </c>
      <c r="K28" s="37">
        <f>J28/I28*100</f>
        <v>3.97673453604403</v>
      </c>
      <c r="N28" s="17">
        <v>0.23599999999999999</v>
      </c>
      <c r="O28" s="1">
        <v>7.0000000000000001E-3</v>
      </c>
    </row>
    <row r="29" spans="1:15" ht="16.8" x14ac:dyDescent="0.3">
      <c r="A29" s="7" t="s">
        <v>30</v>
      </c>
      <c r="B29" s="8">
        <v>13.7</v>
      </c>
      <c r="C29" s="20">
        <v>0.13402</v>
      </c>
      <c r="D29" s="43">
        <f t="shared" si="0"/>
        <v>1.8226720000000002E-3</v>
      </c>
      <c r="E29" s="11">
        <v>1.36</v>
      </c>
      <c r="F29" s="27">
        <v>0.15</v>
      </c>
      <c r="G29" s="24">
        <v>5.0000000000000001E-3</v>
      </c>
      <c r="H29" s="11">
        <f t="shared" si="1"/>
        <v>3.3333333333333333E-2</v>
      </c>
      <c r="I29" s="12">
        <f t="shared" si="2"/>
        <v>0.89346666666666674</v>
      </c>
      <c r="J29" s="13">
        <f t="shared" si="3"/>
        <v>3.2165682424109575E-2</v>
      </c>
      <c r="K29" s="37">
        <f t="shared" si="4"/>
        <v>3.6000987640773285</v>
      </c>
      <c r="L29" t="s">
        <v>47</v>
      </c>
      <c r="N29" s="8">
        <v>0.15</v>
      </c>
      <c r="O29" s="1">
        <v>5.0000000000000001E-3</v>
      </c>
    </row>
    <row r="30" spans="1:15" ht="16.8" x14ac:dyDescent="0.3">
      <c r="A30" s="16" t="s">
        <v>31</v>
      </c>
      <c r="B30" s="17">
        <v>13.8</v>
      </c>
      <c r="C30" s="18">
        <v>6.2401999999999996E-3</v>
      </c>
      <c r="D30" s="43">
        <f t="shared" si="0"/>
        <v>1.9344619999999999E-4</v>
      </c>
      <c r="E30" s="11">
        <v>3.1</v>
      </c>
      <c r="F30" s="28">
        <v>7.1999999999999998E-3</v>
      </c>
      <c r="G30" s="24">
        <v>1E-4</v>
      </c>
      <c r="H30" s="11">
        <f t="shared" si="1"/>
        <v>1.388888888888889E-2</v>
      </c>
      <c r="I30" s="12">
        <f t="shared" si="2"/>
        <v>0.86669444444444443</v>
      </c>
      <c r="J30" s="13">
        <f>SQRT(E30*E30/100/100+H30*H30)*I30</f>
        <v>2.9440849130191973E-2</v>
      </c>
      <c r="K30" s="37">
        <f t="shared" si="4"/>
        <v>3.3969121780933658</v>
      </c>
      <c r="N30" s="21">
        <v>8.6239999999999997E-3</v>
      </c>
      <c r="O30" s="1">
        <v>4.6000000000000001E-4</v>
      </c>
    </row>
    <row r="31" spans="1:15" ht="16.8" x14ac:dyDescent="0.3">
      <c r="A31" s="16" t="s">
        <v>32</v>
      </c>
      <c r="B31" s="17">
        <v>14.4</v>
      </c>
      <c r="C31" s="18">
        <v>7.9482999999999998E-2</v>
      </c>
      <c r="D31" s="43">
        <f t="shared" si="0"/>
        <v>7.4714019999999994E-4</v>
      </c>
      <c r="E31" s="11">
        <v>0.94</v>
      </c>
      <c r="F31" s="32">
        <v>8.5000000000000006E-2</v>
      </c>
      <c r="G31" s="33">
        <v>6.0000000000000001E-3</v>
      </c>
      <c r="H31" s="11">
        <f t="shared" si="1"/>
        <v>7.0588235294117646E-2</v>
      </c>
      <c r="I31" s="12">
        <f t="shared" si="2"/>
        <v>0.93509411764705874</v>
      </c>
      <c r="J31" s="13">
        <f t="shared" si="3"/>
        <v>6.6589331520127207E-2</v>
      </c>
      <c r="K31" s="37">
        <f>J31/I31*100</f>
        <v>7.1211368207174024</v>
      </c>
      <c r="L31" t="s">
        <v>47</v>
      </c>
      <c r="N31" s="19">
        <v>0.10299999999999999</v>
      </c>
      <c r="O31" s="1">
        <v>3.0000000000000001E-3</v>
      </c>
    </row>
    <row r="32" spans="1:15" ht="16.8" x14ac:dyDescent="0.3">
      <c r="A32" s="16" t="s">
        <v>33</v>
      </c>
      <c r="B32" s="17">
        <v>14.7</v>
      </c>
      <c r="C32" s="22">
        <v>2.9562E-3</v>
      </c>
      <c r="D32" s="43">
        <f t="shared" si="0"/>
        <v>3.8726220000000003E-5</v>
      </c>
      <c r="E32" s="11">
        <v>1.31</v>
      </c>
      <c r="F32" s="28">
        <v>3.82E-3</v>
      </c>
      <c r="G32" s="24">
        <v>2.1000000000000001E-4</v>
      </c>
      <c r="H32" s="11">
        <f t="shared" si="1"/>
        <v>5.4973821989528798E-2</v>
      </c>
      <c r="I32" s="12">
        <f t="shared" si="2"/>
        <v>0.77387434554973822</v>
      </c>
      <c r="J32" s="13">
        <f t="shared" si="3"/>
        <v>4.3734042608305164E-2</v>
      </c>
      <c r="K32" s="37">
        <f t="shared" si="4"/>
        <v>5.6513105596280946</v>
      </c>
      <c r="N32" s="21">
        <v>4.2570000000000004E-3</v>
      </c>
      <c r="O32" s="1">
        <v>1.2E-4</v>
      </c>
    </row>
    <row r="33" spans="1:15" x14ac:dyDescent="0.3">
      <c r="A33" s="3" t="s">
        <v>0</v>
      </c>
      <c r="B33" s="3" t="s">
        <v>39</v>
      </c>
      <c r="C33" s="3" t="s">
        <v>34</v>
      </c>
      <c r="D33" s="3" t="s">
        <v>1</v>
      </c>
      <c r="E33" s="4" t="s">
        <v>43</v>
      </c>
      <c r="F33" s="3" t="s">
        <v>2</v>
      </c>
      <c r="G33" s="3" t="s">
        <v>1</v>
      </c>
      <c r="H33" s="4" t="s">
        <v>43</v>
      </c>
      <c r="I33" s="5" t="s">
        <v>3</v>
      </c>
      <c r="J33" s="4" t="s">
        <v>35</v>
      </c>
      <c r="K33" s="36" t="s">
        <v>42</v>
      </c>
      <c r="N33" s="3" t="s">
        <v>2</v>
      </c>
      <c r="O33" s="3" t="s">
        <v>1</v>
      </c>
    </row>
    <row r="34" spans="1:15" x14ac:dyDescent="0.3">
      <c r="A34" s="3"/>
      <c r="B34" s="3"/>
      <c r="C34" s="3"/>
      <c r="D34" s="3"/>
      <c r="E34" s="4"/>
      <c r="F34" s="3"/>
      <c r="G34" s="3"/>
      <c r="H34" s="4"/>
      <c r="I34" s="5"/>
      <c r="J34" s="4"/>
      <c r="K34" s="36"/>
      <c r="N34" s="3"/>
      <c r="O34" s="3"/>
    </row>
    <row r="35" spans="1:15" x14ac:dyDescent="0.3">
      <c r="E35" s="30"/>
      <c r="F35" t="s">
        <v>41</v>
      </c>
    </row>
    <row r="36" spans="1:15" x14ac:dyDescent="0.3">
      <c r="E36" s="34"/>
      <c r="F36" t="s">
        <v>45</v>
      </c>
    </row>
    <row r="37" spans="1:15" x14ac:dyDescent="0.3">
      <c r="E37" s="38"/>
      <c r="F37" t="s">
        <v>44</v>
      </c>
    </row>
    <row r="38" spans="1:15" x14ac:dyDescent="0.3">
      <c r="E38" s="41"/>
      <c r="F38" t="s">
        <v>46</v>
      </c>
    </row>
    <row r="41" spans="1:15" ht="16.8" x14ac:dyDescent="0.3">
      <c r="A41" s="16" t="s">
        <v>40</v>
      </c>
      <c r="B41" s="17">
        <v>8.1199999999999992</v>
      </c>
      <c r="C41" s="6">
        <v>14.71</v>
      </c>
      <c r="D41">
        <v>3.6</v>
      </c>
      <c r="E41" s="11">
        <f>D41/C41</f>
        <v>0.24473147518694766</v>
      </c>
      <c r="F41" s="30">
        <v>19</v>
      </c>
      <c r="G41" s="24">
        <v>1.7</v>
      </c>
      <c r="H41" s="29">
        <f>G41/F41</f>
        <v>8.9473684210526316E-2</v>
      </c>
      <c r="I41" s="12">
        <f t="shared" ref="I41" si="5">C41/F41</f>
        <v>0.77421052631578957</v>
      </c>
      <c r="J41" s="13">
        <f t="shared" ref="J41" si="6">SQRT(E41*E41+H41*H41)*I41</f>
        <v>0.20173946888782476</v>
      </c>
      <c r="K41" s="37">
        <f>J41/I41*100</f>
        <v>26.057443296184026</v>
      </c>
    </row>
    <row r="42" spans="1:15" ht="16.8" x14ac:dyDescent="0.3">
      <c r="A42" s="16" t="s">
        <v>40</v>
      </c>
      <c r="B42" s="17">
        <v>8.1199999999999992</v>
      </c>
      <c r="C42" s="6">
        <v>14.71</v>
      </c>
      <c r="D42">
        <v>3.6</v>
      </c>
      <c r="E42" s="11">
        <f>D42/C42</f>
        <v>0.24473147518694766</v>
      </c>
      <c r="F42" s="30">
        <v>18.2</v>
      </c>
      <c r="G42" s="24">
        <v>0.9</v>
      </c>
      <c r="H42" s="29">
        <f t="shared" ref="H42" si="7">G42/F42</f>
        <v>4.9450549450549455E-2</v>
      </c>
      <c r="I42" s="12">
        <f>C42/F42</f>
        <v>0.80824175824175837</v>
      </c>
      <c r="J42" s="13">
        <f>SQRT(E42*E42+H42*H42)*I42</f>
        <v>0.20179977800323834</v>
      </c>
      <c r="K42" s="37">
        <f>J42/I42*100</f>
        <v>24.967749555805145</v>
      </c>
    </row>
    <row r="43" spans="1:15" ht="16.8" x14ac:dyDescent="0.3">
      <c r="A43" s="16" t="s">
        <v>26</v>
      </c>
      <c r="B43" s="17">
        <v>11.15</v>
      </c>
      <c r="C43" s="18">
        <v>0.435</v>
      </c>
      <c r="D43" s="10">
        <v>4.0000000000000001E-3</v>
      </c>
      <c r="E43" s="11">
        <f t="shared" ref="E43:E47" si="8">D43/C43</f>
        <v>9.1954022988505746E-3</v>
      </c>
      <c r="F43" s="32">
        <v>0.47599999999999998</v>
      </c>
      <c r="G43" s="33">
        <v>2.8000000000000001E-2</v>
      </c>
      <c r="H43" s="11">
        <f t="shared" ref="H43:H46" si="9">G43/F43</f>
        <v>5.8823529411764712E-2</v>
      </c>
      <c r="I43" s="12">
        <f t="shared" ref="I43:I47" si="10">C43/F43</f>
        <v>0.91386554621848748</v>
      </c>
      <c r="J43" s="13">
        <f t="shared" ref="J43:J47" si="11">SQRT(E43*E43+H43*H43)*I43</f>
        <v>5.4409647012224595E-2</v>
      </c>
      <c r="K43" s="37">
        <f>J43/I43*100</f>
        <v>5.9537912592687139</v>
      </c>
      <c r="N43" s="17">
        <v>0.46500000000000002</v>
      </c>
      <c r="O43" s="1">
        <v>1.0999999999999999E-2</v>
      </c>
    </row>
    <row r="45" spans="1:15" ht="16.8" x14ac:dyDescent="0.3">
      <c r="A45" s="16" t="s">
        <v>28</v>
      </c>
      <c r="B45" s="17">
        <v>12.9</v>
      </c>
      <c r="C45" s="18">
        <v>0.19800000000000001</v>
      </c>
      <c r="D45" s="10">
        <v>4.0000000000000001E-3</v>
      </c>
      <c r="E45" s="11">
        <f t="shared" si="8"/>
        <v>2.02020202020202E-2</v>
      </c>
      <c r="F45" s="39">
        <v>0.15</v>
      </c>
      <c r="G45" s="40">
        <v>1.7000000000000001E-2</v>
      </c>
      <c r="H45" s="11">
        <f t="shared" si="9"/>
        <v>0.11333333333333334</v>
      </c>
      <c r="I45" s="12">
        <f t="shared" si="10"/>
        <v>1.32</v>
      </c>
      <c r="J45" s="13">
        <f t="shared" si="11"/>
        <v>0.15195812288624494</v>
      </c>
      <c r="K45" s="37">
        <f t="shared" ref="K45:K47" si="12">J45/I45*100</f>
        <v>11.511979006533707</v>
      </c>
      <c r="N45" s="17">
        <v>0.23599999999999999</v>
      </c>
      <c r="O45" s="1">
        <v>7.0000000000000001E-3</v>
      </c>
    </row>
    <row r="46" spans="1:15" ht="16.8" x14ac:dyDescent="0.3">
      <c r="A46" s="16" t="s">
        <v>33</v>
      </c>
      <c r="B46" s="17">
        <v>14.7</v>
      </c>
      <c r="C46" s="22">
        <v>3.7599999999999999E-3</v>
      </c>
      <c r="D46" s="10">
        <v>1E-4</v>
      </c>
      <c r="E46" s="11">
        <f t="shared" si="8"/>
        <v>2.6595744680851068E-2</v>
      </c>
      <c r="F46" s="28">
        <v>3.82E-3</v>
      </c>
      <c r="G46" s="24">
        <v>2.1000000000000001E-4</v>
      </c>
      <c r="H46" s="11">
        <f t="shared" si="9"/>
        <v>5.4973821989528798E-2</v>
      </c>
      <c r="I46" s="12">
        <f t="shared" si="10"/>
        <v>0.98429319371727741</v>
      </c>
      <c r="J46" s="13">
        <f t="shared" si="11"/>
        <v>6.0110058754971572E-2</v>
      </c>
      <c r="K46" s="37">
        <f t="shared" si="12"/>
        <v>6.1069261820210485</v>
      </c>
      <c r="N46" s="21">
        <v>4.2570000000000004E-3</v>
      </c>
      <c r="O46" s="1">
        <v>1.2E-4</v>
      </c>
    </row>
    <row r="47" spans="1:15" ht="16.8" x14ac:dyDescent="0.3">
      <c r="A47" s="7" t="s">
        <v>29</v>
      </c>
      <c r="B47" s="8">
        <v>12.9</v>
      </c>
      <c r="C47" s="9">
        <v>0.19400000000000001</v>
      </c>
      <c r="D47" s="10">
        <v>3.0000000000000001E-3</v>
      </c>
      <c r="E47" s="11">
        <f t="shared" si="8"/>
        <v>1.5463917525773196E-2</v>
      </c>
      <c r="F47" s="25">
        <v>0.30299999999999999</v>
      </c>
      <c r="G47" s="26">
        <v>0.02</v>
      </c>
      <c r="H47" s="11">
        <f>G47/F47</f>
        <v>6.6006600660066014E-2</v>
      </c>
      <c r="I47" s="12">
        <f t="shared" si="10"/>
        <v>0.64026402640264035</v>
      </c>
      <c r="J47" s="13">
        <f t="shared" si="11"/>
        <v>4.3405953818730823E-2</v>
      </c>
      <c r="K47" s="37">
        <f t="shared" si="12"/>
        <v>6.7793835088017715</v>
      </c>
      <c r="N47" s="8">
        <v>0.2</v>
      </c>
      <c r="O47" s="1">
        <v>0.08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"/>
  <sheetViews>
    <sheetView topLeftCell="A5" workbookViewId="0">
      <selection activeCell="J21" sqref="J21"/>
    </sheetView>
  </sheetViews>
  <sheetFormatPr defaultRowHeight="14.4" x14ac:dyDescent="0.3"/>
  <sheetData>
    <row r="1" spans="1:10" x14ac:dyDescent="0.3">
      <c r="A1">
        <v>5.0000000000000001E-3</v>
      </c>
      <c r="B1">
        <v>0.01</v>
      </c>
      <c r="C1">
        <f>(A1+B1)/2</f>
        <v>7.4999999999999997E-3</v>
      </c>
      <c r="D1">
        <v>0.64670000000000005</v>
      </c>
      <c r="E1">
        <v>0.12</v>
      </c>
      <c r="F1">
        <f>D1*I1</f>
        <v>2.4365069200000002</v>
      </c>
      <c r="G1">
        <f>E1/100*F1</f>
        <v>2.923808304E-3</v>
      </c>
      <c r="H1">
        <f>SQRT(G1*G1+J1*J1)</f>
        <v>7.5860829812584678E-3</v>
      </c>
      <c r="I1">
        <v>3.7675999999999998</v>
      </c>
      <c r="J1">
        <v>7.0000000000000001E-3</v>
      </c>
    </row>
    <row r="2" spans="1:10" x14ac:dyDescent="0.3">
      <c r="A2">
        <v>0.01</v>
      </c>
      <c r="B2">
        <v>0.02</v>
      </c>
      <c r="C2">
        <f t="shared" ref="C2:C42" si="0">(A2+B2)/2</f>
        <v>1.4999999999999999E-2</v>
      </c>
      <c r="D2">
        <v>0.64280000000000004</v>
      </c>
      <c r="E2">
        <v>0.12</v>
      </c>
      <c r="F2">
        <f t="shared" ref="F2:F42" si="1">D2*I2</f>
        <v>2.4218132799999998</v>
      </c>
      <c r="G2">
        <f t="shared" ref="G2:G15" si="2">E2/100*F2</f>
        <v>2.9061759359999997E-3</v>
      </c>
      <c r="H2">
        <f t="shared" ref="H2:H14" si="3">SQRT(G2*G2+J2*J2)</f>
        <v>7.579304623181831E-3</v>
      </c>
      <c r="I2">
        <v>3.7675999999999998</v>
      </c>
      <c r="J2">
        <v>7.0000000000000001E-3</v>
      </c>
    </row>
    <row r="3" spans="1:10" x14ac:dyDescent="0.3">
      <c r="A3">
        <v>0.02</v>
      </c>
      <c r="B3">
        <v>0.05</v>
      </c>
      <c r="C3">
        <f t="shared" si="0"/>
        <v>3.5000000000000003E-2</v>
      </c>
      <c r="D3">
        <v>0.64390000000000003</v>
      </c>
      <c r="E3">
        <v>0.12</v>
      </c>
      <c r="F3">
        <f t="shared" si="1"/>
        <v>2.42595764</v>
      </c>
      <c r="G3">
        <f t="shared" si="2"/>
        <v>2.9111491679999998E-3</v>
      </c>
      <c r="H3">
        <f t="shared" si="3"/>
        <v>7.5812129292315159E-3</v>
      </c>
      <c r="I3">
        <v>3.7675999999999998</v>
      </c>
      <c r="J3">
        <v>7.0000000000000001E-3</v>
      </c>
    </row>
    <row r="4" spans="1:10" x14ac:dyDescent="0.3">
      <c r="A4">
        <v>0.05</v>
      </c>
      <c r="B4">
        <v>0.1</v>
      </c>
      <c r="C4">
        <f t="shared" si="0"/>
        <v>7.5000000000000011E-2</v>
      </c>
      <c r="D4">
        <v>0.64380000000000004</v>
      </c>
      <c r="E4">
        <v>0.12</v>
      </c>
      <c r="F4">
        <f t="shared" si="1"/>
        <v>2.4255808800000001</v>
      </c>
      <c r="G4">
        <f t="shared" si="2"/>
        <v>2.9106970559999996E-3</v>
      </c>
      <c r="H4">
        <f t="shared" si="3"/>
        <v>7.58103933189949E-3</v>
      </c>
      <c r="I4">
        <v>3.7675999999999998</v>
      </c>
      <c r="J4">
        <v>7.0000000000000001E-3</v>
      </c>
    </row>
    <row r="5" spans="1:10" x14ac:dyDescent="0.3">
      <c r="A5">
        <v>0.1</v>
      </c>
      <c r="B5">
        <v>0.2</v>
      </c>
      <c r="C5">
        <f t="shared" si="0"/>
        <v>0.15000000000000002</v>
      </c>
      <c r="D5">
        <v>0.64259999999999995</v>
      </c>
      <c r="E5">
        <v>0.12</v>
      </c>
      <c r="F5">
        <f t="shared" si="1"/>
        <v>2.4210597599999999</v>
      </c>
      <c r="G5">
        <f t="shared" si="2"/>
        <v>2.9052717119999998E-3</v>
      </c>
      <c r="H5">
        <f t="shared" si="3"/>
        <v>7.5789579574336878E-3</v>
      </c>
      <c r="I5">
        <v>3.7675999999999998</v>
      </c>
      <c r="J5">
        <v>7.0000000000000001E-3</v>
      </c>
    </row>
    <row r="6" spans="1:10" x14ac:dyDescent="0.3">
      <c r="A6">
        <v>0.2</v>
      </c>
      <c r="B6">
        <v>0.3</v>
      </c>
      <c r="C6">
        <f t="shared" si="0"/>
        <v>0.25</v>
      </c>
      <c r="D6">
        <v>0.64400000000000002</v>
      </c>
      <c r="E6">
        <v>0.12</v>
      </c>
      <c r="F6">
        <f t="shared" si="1"/>
        <v>2.4263344</v>
      </c>
      <c r="G6">
        <f t="shared" si="2"/>
        <v>2.91160128E-3</v>
      </c>
      <c r="H6">
        <f t="shared" si="3"/>
        <v>7.5813865495499991E-3</v>
      </c>
      <c r="I6">
        <v>3.7675999999999998</v>
      </c>
      <c r="J6">
        <v>7.0000000000000001E-3</v>
      </c>
    </row>
    <row r="7" spans="1:10" x14ac:dyDescent="0.3">
      <c r="A7">
        <v>0.3</v>
      </c>
      <c r="B7">
        <v>0.4</v>
      </c>
      <c r="C7">
        <f t="shared" si="0"/>
        <v>0.35</v>
      </c>
      <c r="D7">
        <v>0.64339999999999997</v>
      </c>
      <c r="E7">
        <v>0.12</v>
      </c>
      <c r="F7">
        <f t="shared" si="1"/>
        <v>2.4240738399999997</v>
      </c>
      <c r="G7">
        <f t="shared" si="2"/>
        <v>2.9088886079999994E-3</v>
      </c>
      <c r="H7">
        <f t="shared" si="3"/>
        <v>7.5803451724675563E-3</v>
      </c>
      <c r="I7">
        <v>3.7675999999999998</v>
      </c>
      <c r="J7">
        <v>7.0000000000000001E-3</v>
      </c>
    </row>
    <row r="8" spans="1:10" x14ac:dyDescent="0.3">
      <c r="A8">
        <v>0.4</v>
      </c>
      <c r="B8">
        <v>0.5</v>
      </c>
      <c r="C8">
        <f t="shared" si="0"/>
        <v>0.45</v>
      </c>
      <c r="D8">
        <v>0.64170000000000005</v>
      </c>
      <c r="E8">
        <v>0.12</v>
      </c>
      <c r="F8">
        <f t="shared" si="1"/>
        <v>2.4176689200000001</v>
      </c>
      <c r="G8">
        <f t="shared" si="2"/>
        <v>2.9012027040000001E-3</v>
      </c>
      <c r="H8">
        <f t="shared" si="3"/>
        <v>7.5773991005949346E-3</v>
      </c>
      <c r="I8">
        <v>3.7675999999999998</v>
      </c>
      <c r="J8">
        <v>7.0000000000000001E-3</v>
      </c>
    </row>
    <row r="9" spans="1:10" x14ac:dyDescent="0.3">
      <c r="A9">
        <v>0.5</v>
      </c>
      <c r="B9">
        <v>1</v>
      </c>
      <c r="C9">
        <f t="shared" si="0"/>
        <v>0.75</v>
      </c>
      <c r="D9">
        <v>0.64880000000000004</v>
      </c>
      <c r="E9">
        <v>0.12</v>
      </c>
      <c r="F9">
        <f t="shared" si="1"/>
        <v>2.4444188800000002</v>
      </c>
      <c r="G9">
        <f t="shared" si="2"/>
        <v>2.933302656E-3</v>
      </c>
      <c r="H9">
        <f t="shared" si="3"/>
        <v>7.5897473259454859E-3</v>
      </c>
      <c r="I9">
        <v>3.7675999999999998</v>
      </c>
      <c r="J9">
        <v>7.0000000000000001E-3</v>
      </c>
    </row>
    <row r="10" spans="1:10" x14ac:dyDescent="0.3">
      <c r="A10">
        <v>1</v>
      </c>
      <c r="B10">
        <v>10</v>
      </c>
      <c r="C10">
        <f t="shared" si="0"/>
        <v>5.5</v>
      </c>
      <c r="D10">
        <v>0.64290000000000003</v>
      </c>
      <c r="E10">
        <v>0.12</v>
      </c>
      <c r="F10">
        <f t="shared" si="1"/>
        <v>2.4221900399999998</v>
      </c>
      <c r="G10">
        <f t="shared" si="2"/>
        <v>2.9066280479999995E-3</v>
      </c>
      <c r="H10">
        <f t="shared" si="3"/>
        <v>7.5794779905624301E-3</v>
      </c>
      <c r="I10">
        <v>3.7675999999999998</v>
      </c>
      <c r="J10">
        <v>7.0000000000000001E-3</v>
      </c>
    </row>
    <row r="11" spans="1:10" x14ac:dyDescent="0.3">
      <c r="A11">
        <v>10</v>
      </c>
      <c r="B11">
        <v>15</v>
      </c>
      <c r="C11">
        <f t="shared" si="0"/>
        <v>12.5</v>
      </c>
      <c r="D11">
        <v>0.63329999999999997</v>
      </c>
      <c r="E11">
        <v>0.14000000000000001</v>
      </c>
      <c r="F11">
        <f t="shared" si="1"/>
        <v>2.3860210799999999</v>
      </c>
      <c r="G11">
        <f t="shared" si="2"/>
        <v>3.3404295120000004E-3</v>
      </c>
      <c r="H11">
        <f t="shared" si="3"/>
        <v>7.7561890980455449E-3</v>
      </c>
      <c r="I11">
        <v>3.7675999999999998</v>
      </c>
      <c r="J11">
        <v>7.0000000000000001E-3</v>
      </c>
    </row>
    <row r="12" spans="1:10" x14ac:dyDescent="0.3">
      <c r="A12">
        <v>15</v>
      </c>
      <c r="B12">
        <v>20.5</v>
      </c>
      <c r="C12">
        <f t="shared" si="0"/>
        <v>17.75</v>
      </c>
      <c r="D12">
        <v>0.63649999999999995</v>
      </c>
      <c r="E12">
        <v>0.14000000000000001</v>
      </c>
      <c r="F12">
        <f t="shared" si="1"/>
        <v>2.3980773999999996</v>
      </c>
      <c r="G12">
        <f t="shared" si="2"/>
        <v>3.3573083600000001E-3</v>
      </c>
      <c r="H12">
        <f t="shared" si="3"/>
        <v>7.763473412341018E-3</v>
      </c>
      <c r="I12">
        <v>3.7675999999999998</v>
      </c>
      <c r="J12">
        <v>7.0000000000000001E-3</v>
      </c>
    </row>
    <row r="13" spans="1:10" x14ac:dyDescent="0.3">
      <c r="A13">
        <v>20.5</v>
      </c>
      <c r="B13">
        <v>33</v>
      </c>
      <c r="C13">
        <f t="shared" si="0"/>
        <v>26.75</v>
      </c>
      <c r="D13">
        <v>0.64459999999999995</v>
      </c>
      <c r="E13">
        <v>0.14000000000000001</v>
      </c>
      <c r="F13">
        <f t="shared" si="1"/>
        <v>2.4285949599999999</v>
      </c>
      <c r="G13">
        <f t="shared" si="2"/>
        <v>3.4000329440000004E-3</v>
      </c>
      <c r="H13">
        <f t="shared" si="3"/>
        <v>7.7820449767580574E-3</v>
      </c>
      <c r="I13">
        <v>3.7675999999999998</v>
      </c>
      <c r="J13">
        <v>7.0000000000000001E-3</v>
      </c>
    </row>
    <row r="14" spans="1:10" x14ac:dyDescent="0.3">
      <c r="A14">
        <v>33</v>
      </c>
      <c r="B14">
        <v>41</v>
      </c>
      <c r="C14">
        <f t="shared" si="0"/>
        <v>37</v>
      </c>
      <c r="D14">
        <v>0.64370000000000005</v>
      </c>
      <c r="E14">
        <v>0.14000000000000001</v>
      </c>
      <c r="F14">
        <f t="shared" si="1"/>
        <v>2.4252041200000001</v>
      </c>
      <c r="G14">
        <f t="shared" si="2"/>
        <v>3.3952857680000005E-3</v>
      </c>
      <c r="H14">
        <f t="shared" si="3"/>
        <v>7.7799720723395506E-3</v>
      </c>
      <c r="I14">
        <v>3.7675999999999998</v>
      </c>
      <c r="J14">
        <v>7.0000000000000001E-3</v>
      </c>
    </row>
    <row r="15" spans="1:10" x14ac:dyDescent="0.3">
      <c r="A15">
        <v>41</v>
      </c>
      <c r="B15">
        <v>60</v>
      </c>
      <c r="C15">
        <f t="shared" si="0"/>
        <v>50.5</v>
      </c>
      <c r="D15">
        <v>0.64339999999999997</v>
      </c>
      <c r="E15">
        <v>0.14000000000000001</v>
      </c>
      <c r="F15">
        <f t="shared" si="1"/>
        <v>2.4240738399999997</v>
      </c>
      <c r="G15">
        <f t="shared" si="2"/>
        <v>3.3937033759999999E-3</v>
      </c>
      <c r="H15">
        <f>SQRT(G15*G15+J15*J15)</f>
        <v>7.7792816252063917E-3</v>
      </c>
      <c r="I15">
        <v>3.7675999999999998</v>
      </c>
      <c r="J15">
        <v>7.0000000000000001E-3</v>
      </c>
    </row>
    <row r="16" spans="1:10" x14ac:dyDescent="0.3">
      <c r="D16" t="s">
        <v>37</v>
      </c>
    </row>
    <row r="17" spans="1:10" x14ac:dyDescent="0.3">
      <c r="A17">
        <v>5.0000000000000001E-3</v>
      </c>
      <c r="B17">
        <v>0.01</v>
      </c>
      <c r="C17">
        <f t="shared" si="0"/>
        <v>7.4999999999999997E-3</v>
      </c>
      <c r="D17">
        <v>0.64359999999999995</v>
      </c>
      <c r="E17">
        <v>2.0999999999999999E-3</v>
      </c>
      <c r="F17">
        <f t="shared" si="1"/>
        <v>2.4248273599999997</v>
      </c>
      <c r="G17">
        <f>E17*F17</f>
        <v>5.0921374559999991E-3</v>
      </c>
      <c r="H17">
        <f t="shared" ref="H17:H42" si="4">SQRT(G17*G17+J17*J17)</f>
        <v>8.6562037794172889E-3</v>
      </c>
      <c r="I17">
        <v>3.7675999999999998</v>
      </c>
      <c r="J17">
        <v>7.0000000000000001E-3</v>
      </c>
    </row>
    <row r="18" spans="1:10" x14ac:dyDescent="0.3">
      <c r="A18">
        <v>0.01</v>
      </c>
      <c r="B18">
        <v>0.02</v>
      </c>
      <c r="C18">
        <f t="shared" si="0"/>
        <v>1.4999999999999999E-2</v>
      </c>
      <c r="D18">
        <v>0.64439999999999997</v>
      </c>
      <c r="E18">
        <v>1.4E-3</v>
      </c>
      <c r="F18">
        <f t="shared" si="1"/>
        <v>2.4278414399999999</v>
      </c>
      <c r="G18">
        <f t="shared" ref="G18:G42" si="5">E18*F18</f>
        <v>3.3989780159999999E-3</v>
      </c>
      <c r="H18">
        <f t="shared" si="4"/>
        <v>7.7815841287781047E-3</v>
      </c>
      <c r="I18">
        <v>3.7675999999999998</v>
      </c>
      <c r="J18">
        <v>7.0000000000000001E-3</v>
      </c>
    </row>
    <row r="19" spans="1:10" x14ac:dyDescent="0.3">
      <c r="A19">
        <v>0.02</v>
      </c>
      <c r="B19">
        <v>0.05</v>
      </c>
      <c r="C19">
        <f t="shared" si="0"/>
        <v>3.5000000000000003E-2</v>
      </c>
      <c r="D19">
        <v>0.64480000000000004</v>
      </c>
      <c r="E19">
        <v>8.9999999999999998E-4</v>
      </c>
      <c r="F19">
        <f t="shared" si="1"/>
        <v>2.4293484800000003</v>
      </c>
      <c r="G19">
        <f t="shared" si="5"/>
        <v>2.186413632E-3</v>
      </c>
      <c r="H19">
        <f t="shared" si="4"/>
        <v>7.3335124306293667E-3</v>
      </c>
      <c r="I19">
        <v>3.7675999999999998</v>
      </c>
      <c r="J19">
        <v>7.0000000000000001E-3</v>
      </c>
    </row>
    <row r="20" spans="1:10" x14ac:dyDescent="0.3">
      <c r="A20">
        <v>0.05</v>
      </c>
      <c r="B20">
        <v>0.1</v>
      </c>
      <c r="C20">
        <f t="shared" si="0"/>
        <v>7.5000000000000011E-2</v>
      </c>
      <c r="D20">
        <v>0.64629999999999999</v>
      </c>
      <c r="E20">
        <v>1.1000000000000001E-3</v>
      </c>
      <c r="F20">
        <f t="shared" si="1"/>
        <v>2.4349998799999999</v>
      </c>
      <c r="G20">
        <f t="shared" si="5"/>
        <v>2.678499868E-3</v>
      </c>
      <c r="H20">
        <f t="shared" si="4"/>
        <v>7.4949557398877294E-3</v>
      </c>
      <c r="I20">
        <v>3.7675999999999998</v>
      </c>
      <c r="J20">
        <v>7.0000000000000001E-3</v>
      </c>
    </row>
    <row r="21" spans="1:10" x14ac:dyDescent="0.3">
      <c r="A21">
        <v>0.1</v>
      </c>
      <c r="B21">
        <v>0.2</v>
      </c>
      <c r="C21">
        <f t="shared" si="0"/>
        <v>0.15000000000000002</v>
      </c>
      <c r="D21">
        <v>0.64770000000000005</v>
      </c>
      <c r="E21">
        <v>1.6000000000000001E-3</v>
      </c>
      <c r="F21">
        <f t="shared" si="1"/>
        <v>2.44027452</v>
      </c>
      <c r="G21">
        <f t="shared" si="5"/>
        <v>3.9044392320000004E-3</v>
      </c>
      <c r="H21">
        <f t="shared" si="4"/>
        <v>3.9044392320000004E-3</v>
      </c>
      <c r="I21">
        <v>3.7675999999999998</v>
      </c>
    </row>
    <row r="22" spans="1:10" x14ac:dyDescent="0.3">
      <c r="A22">
        <v>0.2</v>
      </c>
      <c r="B22">
        <v>0.3</v>
      </c>
      <c r="C22">
        <f t="shared" si="0"/>
        <v>0.25</v>
      </c>
      <c r="D22">
        <v>0.65059999999999996</v>
      </c>
      <c r="E22">
        <v>2.5000000000000001E-3</v>
      </c>
      <c r="F22">
        <f t="shared" si="1"/>
        <v>2.4512005599999998</v>
      </c>
      <c r="G22">
        <f t="shared" si="5"/>
        <v>6.1280013999999994E-3</v>
      </c>
      <c r="H22">
        <f t="shared" si="4"/>
        <v>9.303354296080632E-3</v>
      </c>
      <c r="I22">
        <v>3.7675999999999998</v>
      </c>
      <c r="J22">
        <v>7.0000000000000001E-3</v>
      </c>
    </row>
    <row r="23" spans="1:10" x14ac:dyDescent="0.3">
      <c r="A23">
        <v>0.3</v>
      </c>
      <c r="B23">
        <v>0.4</v>
      </c>
      <c r="C23">
        <f t="shared" si="0"/>
        <v>0.35</v>
      </c>
      <c r="D23">
        <v>0.64880000000000004</v>
      </c>
      <c r="E23">
        <v>3.3E-3</v>
      </c>
      <c r="F23">
        <f t="shared" si="1"/>
        <v>2.4444188800000002</v>
      </c>
      <c r="G23">
        <f t="shared" si="5"/>
        <v>8.0665823039999997E-3</v>
      </c>
      <c r="H23">
        <f t="shared" si="4"/>
        <v>1.0680344098726686E-2</v>
      </c>
      <c r="I23">
        <v>3.7675999999999998</v>
      </c>
      <c r="J23">
        <v>7.0000000000000001E-3</v>
      </c>
    </row>
    <row r="24" spans="1:10" x14ac:dyDescent="0.3">
      <c r="A24">
        <v>0.4</v>
      </c>
      <c r="B24">
        <v>0.5</v>
      </c>
      <c r="C24">
        <f t="shared" si="0"/>
        <v>0.45</v>
      </c>
      <c r="D24">
        <v>0.63749999999999996</v>
      </c>
      <c r="E24">
        <v>4.4999999999999997E-3</v>
      </c>
      <c r="F24">
        <f t="shared" si="1"/>
        <v>2.4018449999999998</v>
      </c>
      <c r="G24">
        <f t="shared" si="5"/>
        <v>1.0808302499999999E-2</v>
      </c>
      <c r="H24">
        <f t="shared" si="4"/>
        <v>1.2877088294001336E-2</v>
      </c>
      <c r="I24">
        <v>3.7675999999999998</v>
      </c>
      <c r="J24">
        <v>7.0000000000000001E-3</v>
      </c>
    </row>
    <row r="25" spans="1:10" x14ac:dyDescent="0.3">
      <c r="A25">
        <v>0.5</v>
      </c>
      <c r="B25">
        <v>1</v>
      </c>
      <c r="C25">
        <f t="shared" si="0"/>
        <v>0.75</v>
      </c>
      <c r="D25">
        <v>0.64410000000000001</v>
      </c>
      <c r="E25">
        <v>3.2000000000000002E-3</v>
      </c>
      <c r="F25">
        <f t="shared" si="1"/>
        <v>2.42671116</v>
      </c>
      <c r="G25">
        <f t="shared" si="5"/>
        <v>7.7654757120000006E-3</v>
      </c>
      <c r="H25">
        <f t="shared" si="4"/>
        <v>1.0454788999958916E-2</v>
      </c>
      <c r="I25">
        <v>3.7675999999999998</v>
      </c>
      <c r="J25">
        <v>7.0000000000000001E-3</v>
      </c>
    </row>
    <row r="26" spans="1:10" x14ac:dyDescent="0.3">
      <c r="A26">
        <v>1</v>
      </c>
      <c r="B26">
        <v>10</v>
      </c>
      <c r="C26">
        <f>(A26+B26)/2</f>
        <v>5.5</v>
      </c>
      <c r="D26">
        <v>0.64500000000000002</v>
      </c>
      <c r="E26">
        <v>2.5999999999999999E-3</v>
      </c>
      <c r="F26">
        <f t="shared" si="1"/>
        <v>2.4301019999999998</v>
      </c>
      <c r="G26">
        <f t="shared" si="5"/>
        <v>6.3182651999999992E-3</v>
      </c>
      <c r="H26">
        <f t="shared" si="4"/>
        <v>9.4297653808316471E-3</v>
      </c>
      <c r="I26">
        <v>3.7675999999999998</v>
      </c>
      <c r="J26">
        <v>7.0000000000000001E-3</v>
      </c>
    </row>
    <row r="27" spans="1:10" x14ac:dyDescent="0.3">
      <c r="D27" t="s">
        <v>36</v>
      </c>
    </row>
    <row r="28" spans="1:10" x14ac:dyDescent="0.3">
      <c r="A28">
        <v>5.0000000000000001E-3</v>
      </c>
      <c r="B28">
        <v>0.01</v>
      </c>
      <c r="C28">
        <f t="shared" si="0"/>
        <v>7.4999999999999997E-3</v>
      </c>
      <c r="D28">
        <v>0.64670000000000005</v>
      </c>
      <c r="E28">
        <v>1.4E-3</v>
      </c>
      <c r="F28">
        <f t="shared" si="1"/>
        <v>2.4365069200000002</v>
      </c>
      <c r="G28">
        <f t="shared" si="5"/>
        <v>3.4111096880000001E-3</v>
      </c>
      <c r="H28">
        <f t="shared" si="4"/>
        <v>7.7868908624410208E-3</v>
      </c>
      <c r="I28">
        <v>3.7675999999999998</v>
      </c>
      <c r="J28">
        <v>7.0000000000000001E-3</v>
      </c>
    </row>
    <row r="29" spans="1:10" x14ac:dyDescent="0.3">
      <c r="A29">
        <v>0.01</v>
      </c>
      <c r="B29">
        <v>0.02</v>
      </c>
      <c r="C29">
        <f t="shared" si="0"/>
        <v>1.4999999999999999E-2</v>
      </c>
      <c r="D29">
        <v>0.64280000000000004</v>
      </c>
      <c r="E29">
        <v>8.9999999999999998E-4</v>
      </c>
      <c r="F29">
        <f t="shared" si="1"/>
        <v>2.4218132799999998</v>
      </c>
      <c r="G29">
        <f t="shared" si="5"/>
        <v>2.1796319519999997E-3</v>
      </c>
      <c r="H29">
        <f t="shared" si="4"/>
        <v>7.3314933980860499E-3</v>
      </c>
      <c r="I29">
        <v>3.7675999999999998</v>
      </c>
      <c r="J29">
        <v>7.0000000000000001E-3</v>
      </c>
    </row>
    <row r="30" spans="1:10" x14ac:dyDescent="0.3">
      <c r="A30">
        <v>0.02</v>
      </c>
      <c r="B30">
        <v>0.05</v>
      </c>
      <c r="C30">
        <f t="shared" si="0"/>
        <v>3.5000000000000003E-2</v>
      </c>
      <c r="D30">
        <v>0.64390000000000003</v>
      </c>
      <c r="E30">
        <v>5.0000000000000001E-4</v>
      </c>
      <c r="F30">
        <f t="shared" si="1"/>
        <v>2.42595764</v>
      </c>
      <c r="G30">
        <f t="shared" si="5"/>
        <v>1.2129788199999999E-3</v>
      </c>
      <c r="H30">
        <f t="shared" si="4"/>
        <v>7.1043168297710794E-3</v>
      </c>
      <c r="I30">
        <v>3.7675999999999998</v>
      </c>
      <c r="J30">
        <v>7.0000000000000001E-3</v>
      </c>
    </row>
    <row r="31" spans="1:10" x14ac:dyDescent="0.3">
      <c r="A31">
        <v>0.05</v>
      </c>
      <c r="B31">
        <v>0.1</v>
      </c>
      <c r="C31">
        <f t="shared" si="0"/>
        <v>7.5000000000000011E-2</v>
      </c>
      <c r="D31">
        <v>0.64380000000000004</v>
      </c>
      <c r="E31">
        <v>8.0000000000000004E-4</v>
      </c>
      <c r="F31">
        <f t="shared" si="1"/>
        <v>2.4255808800000001</v>
      </c>
      <c r="G31">
        <f t="shared" si="5"/>
        <v>1.940464704E-3</v>
      </c>
      <c r="H31">
        <f t="shared" si="4"/>
        <v>7.2639798504311537E-3</v>
      </c>
      <c r="I31">
        <v>3.7675999999999998</v>
      </c>
      <c r="J31">
        <v>7.0000000000000001E-3</v>
      </c>
    </row>
    <row r="32" spans="1:10" x14ac:dyDescent="0.3">
      <c r="A32">
        <v>0.1</v>
      </c>
      <c r="B32">
        <v>0.2</v>
      </c>
      <c r="C32">
        <f t="shared" si="0"/>
        <v>0.15000000000000002</v>
      </c>
      <c r="D32">
        <v>0.64259999999999995</v>
      </c>
      <c r="E32">
        <v>8.9999999999999998E-4</v>
      </c>
      <c r="F32">
        <f t="shared" si="1"/>
        <v>2.4210597599999999</v>
      </c>
      <c r="G32">
        <f t="shared" si="5"/>
        <v>2.1789537839999999E-3</v>
      </c>
      <c r="H32">
        <f t="shared" si="4"/>
        <v>7.3312918092794483E-3</v>
      </c>
      <c r="I32">
        <v>3.7675999999999998</v>
      </c>
      <c r="J32">
        <v>7.0000000000000001E-3</v>
      </c>
    </row>
    <row r="33" spans="1:10" x14ac:dyDescent="0.3">
      <c r="A33">
        <v>0.2</v>
      </c>
      <c r="B33">
        <v>0.3</v>
      </c>
      <c r="C33">
        <f t="shared" si="0"/>
        <v>0.25</v>
      </c>
      <c r="D33">
        <v>0.64400000000000002</v>
      </c>
      <c r="E33">
        <v>1.2999999999999999E-3</v>
      </c>
      <c r="F33">
        <f t="shared" si="1"/>
        <v>2.4263344</v>
      </c>
      <c r="G33">
        <f t="shared" si="5"/>
        <v>3.1542347199999998E-3</v>
      </c>
      <c r="H33">
        <f t="shared" si="4"/>
        <v>7.6778380204881556E-3</v>
      </c>
      <c r="I33">
        <v>3.7675999999999998</v>
      </c>
      <c r="J33">
        <v>7.0000000000000001E-3</v>
      </c>
    </row>
    <row r="34" spans="1:10" x14ac:dyDescent="0.3">
      <c r="A34">
        <v>0.3</v>
      </c>
      <c r="B34">
        <v>0.4</v>
      </c>
      <c r="C34">
        <f t="shared" si="0"/>
        <v>0.35</v>
      </c>
      <c r="D34">
        <v>0.64339999999999997</v>
      </c>
      <c r="E34">
        <v>1.8E-3</v>
      </c>
      <c r="F34">
        <f t="shared" si="1"/>
        <v>2.4240738399999997</v>
      </c>
      <c r="G34">
        <f t="shared" si="5"/>
        <v>4.3633329119999991E-3</v>
      </c>
      <c r="H34">
        <f t="shared" si="4"/>
        <v>8.248555879724789E-3</v>
      </c>
      <c r="I34">
        <v>3.7675999999999998</v>
      </c>
      <c r="J34">
        <v>7.0000000000000001E-3</v>
      </c>
    </row>
    <row r="35" spans="1:10" x14ac:dyDescent="0.3">
      <c r="A35">
        <v>0.4</v>
      </c>
      <c r="B35">
        <v>0.5</v>
      </c>
      <c r="C35">
        <f t="shared" si="0"/>
        <v>0.45</v>
      </c>
      <c r="D35">
        <v>0.64170000000000005</v>
      </c>
      <c r="E35">
        <v>2.7000000000000001E-3</v>
      </c>
      <c r="F35">
        <f t="shared" si="1"/>
        <v>2.4176689200000001</v>
      </c>
      <c r="G35">
        <f t="shared" si="5"/>
        <v>6.5277060840000008E-3</v>
      </c>
      <c r="H35">
        <f t="shared" si="4"/>
        <v>9.5713607558742982E-3</v>
      </c>
      <c r="I35">
        <v>3.7675999999999998</v>
      </c>
      <c r="J35">
        <v>7.0000000000000001E-3</v>
      </c>
    </row>
    <row r="36" spans="1:10" x14ac:dyDescent="0.3">
      <c r="A36">
        <v>0.5</v>
      </c>
      <c r="B36">
        <v>1</v>
      </c>
      <c r="C36">
        <f t="shared" si="0"/>
        <v>0.75</v>
      </c>
      <c r="D36">
        <v>0.64880000000000004</v>
      </c>
      <c r="E36">
        <v>1.9E-3</v>
      </c>
      <c r="F36">
        <f t="shared" si="1"/>
        <v>2.4444188800000002</v>
      </c>
      <c r="G36">
        <f t="shared" si="5"/>
        <v>4.6443958719999999E-3</v>
      </c>
      <c r="H36">
        <f t="shared" si="4"/>
        <v>8.4006197995059057E-3</v>
      </c>
      <c r="I36">
        <v>3.7675999999999998</v>
      </c>
      <c r="J36">
        <v>7.0000000000000001E-3</v>
      </c>
    </row>
    <row r="37" spans="1:10" x14ac:dyDescent="0.3">
      <c r="A37">
        <v>1</v>
      </c>
      <c r="B37">
        <v>10</v>
      </c>
      <c r="C37">
        <f t="shared" si="0"/>
        <v>5.5</v>
      </c>
      <c r="D37">
        <v>0.64290000000000003</v>
      </c>
      <c r="E37">
        <v>1.4E-3</v>
      </c>
      <c r="F37">
        <f t="shared" si="1"/>
        <v>2.4221900399999998</v>
      </c>
      <c r="G37">
        <f t="shared" si="5"/>
        <v>3.3910660559999996E-3</v>
      </c>
      <c r="H37">
        <f t="shared" si="4"/>
        <v>7.7781314591716302E-3</v>
      </c>
      <c r="I37">
        <v>3.7675999999999998</v>
      </c>
      <c r="J37">
        <v>7.0000000000000001E-3</v>
      </c>
    </row>
    <row r="38" spans="1:10" x14ac:dyDescent="0.3">
      <c r="A38">
        <v>10</v>
      </c>
      <c r="B38">
        <v>15</v>
      </c>
      <c r="C38">
        <f t="shared" si="0"/>
        <v>12.5</v>
      </c>
      <c r="D38">
        <v>0.63329999999999997</v>
      </c>
      <c r="E38">
        <v>2.8E-3</v>
      </c>
      <c r="F38">
        <f t="shared" si="1"/>
        <v>2.3860210799999999</v>
      </c>
      <c r="G38">
        <f t="shared" si="5"/>
        <v>6.6808590239999998E-3</v>
      </c>
      <c r="H38">
        <f t="shared" si="4"/>
        <v>9.676459956955449E-3</v>
      </c>
      <c r="I38">
        <v>3.7675999999999998</v>
      </c>
      <c r="J38">
        <v>7.0000000000000001E-3</v>
      </c>
    </row>
    <row r="39" spans="1:10" x14ac:dyDescent="0.3">
      <c r="A39">
        <v>15</v>
      </c>
      <c r="B39">
        <v>20.5</v>
      </c>
      <c r="C39">
        <f t="shared" si="0"/>
        <v>17.75</v>
      </c>
      <c r="D39">
        <v>0.63649999999999995</v>
      </c>
      <c r="E39">
        <v>2.7000000000000001E-3</v>
      </c>
      <c r="F39">
        <f t="shared" si="1"/>
        <v>2.3980773999999996</v>
      </c>
      <c r="G39">
        <f t="shared" si="5"/>
        <v>6.474808979999999E-3</v>
      </c>
      <c r="H39">
        <f t="shared" si="4"/>
        <v>9.5353631985094639E-3</v>
      </c>
      <c r="I39">
        <v>3.7675999999999998</v>
      </c>
      <c r="J39">
        <v>7.0000000000000001E-3</v>
      </c>
    </row>
    <row r="40" spans="1:10" x14ac:dyDescent="0.3">
      <c r="A40">
        <v>20.5</v>
      </c>
      <c r="B40">
        <v>33</v>
      </c>
      <c r="C40">
        <f t="shared" si="0"/>
        <v>26.75</v>
      </c>
      <c r="D40">
        <v>0.64459999999999995</v>
      </c>
      <c r="E40">
        <v>2.7000000000000001E-3</v>
      </c>
      <c r="F40">
        <f t="shared" si="1"/>
        <v>2.4285949599999999</v>
      </c>
      <c r="G40">
        <f t="shared" si="5"/>
        <v>6.5572063919999996E-3</v>
      </c>
      <c r="H40">
        <f t="shared" si="4"/>
        <v>9.5915043484995442E-3</v>
      </c>
      <c r="I40">
        <v>3.7675999999999998</v>
      </c>
      <c r="J40">
        <v>7.0000000000000001E-3</v>
      </c>
    </row>
    <row r="41" spans="1:10" x14ac:dyDescent="0.3">
      <c r="A41">
        <v>33</v>
      </c>
      <c r="B41">
        <v>41</v>
      </c>
      <c r="C41">
        <f t="shared" si="0"/>
        <v>37</v>
      </c>
      <c r="D41">
        <v>0.64370000000000005</v>
      </c>
      <c r="E41">
        <v>3.3999999999999998E-3</v>
      </c>
      <c r="F41">
        <f t="shared" si="1"/>
        <v>2.4252041200000001</v>
      </c>
      <c r="G41">
        <f t="shared" si="5"/>
        <v>8.2456940079999996E-3</v>
      </c>
      <c r="H41">
        <f t="shared" si="4"/>
        <v>1.081625950472561E-2</v>
      </c>
      <c r="I41">
        <v>3.7675999999999998</v>
      </c>
      <c r="J41">
        <v>7.0000000000000001E-3</v>
      </c>
    </row>
    <row r="42" spans="1:10" x14ac:dyDescent="0.3">
      <c r="A42">
        <v>41</v>
      </c>
      <c r="B42">
        <v>60</v>
      </c>
      <c r="C42">
        <f t="shared" si="0"/>
        <v>50.5</v>
      </c>
      <c r="D42">
        <v>0.64339999999999997</v>
      </c>
      <c r="E42">
        <v>3.0000000000000001E-3</v>
      </c>
      <c r="F42">
        <f t="shared" si="1"/>
        <v>2.4240738399999997</v>
      </c>
      <c r="G42">
        <f t="shared" si="5"/>
        <v>7.2722215199999994E-3</v>
      </c>
      <c r="H42">
        <f t="shared" si="4"/>
        <v>1.0093820180484251E-2</v>
      </c>
      <c r="I42">
        <v>3.7675999999999998</v>
      </c>
      <c r="J42">
        <v>7.0000000000000001E-3</v>
      </c>
    </row>
    <row r="44" spans="1:10" x14ac:dyDescent="0.3">
      <c r="D44" t="s">
        <v>38</v>
      </c>
    </row>
    <row r="45" spans="1:10" x14ac:dyDescent="0.3">
      <c r="A45">
        <v>5.0000000000000001E-3</v>
      </c>
      <c r="B45">
        <v>0.01</v>
      </c>
      <c r="C45">
        <f t="shared" ref="C45:C53" si="6">(A45+B45)/2</f>
        <v>7.4999999999999997E-3</v>
      </c>
      <c r="D45">
        <v>0.6421</v>
      </c>
      <c r="E45">
        <v>6.3E-3</v>
      </c>
      <c r="F45">
        <f t="shared" ref="F45:F54" si="7">D45*I45</f>
        <v>2.41917596</v>
      </c>
      <c r="G45">
        <f>E45*F45</f>
        <v>1.5240808547999999E-2</v>
      </c>
      <c r="H45">
        <f t="shared" ref="H45:H54" si="8">SQRT(G45*G45+J45*J45)</f>
        <v>1.6771471169721212E-2</v>
      </c>
      <c r="I45">
        <v>3.7675999999999998</v>
      </c>
      <c r="J45">
        <v>7.0000000000000001E-3</v>
      </c>
    </row>
    <row r="46" spans="1:10" x14ac:dyDescent="0.3">
      <c r="A46">
        <v>0.01</v>
      </c>
      <c r="B46">
        <v>0.02</v>
      </c>
      <c r="C46">
        <f t="shared" si="6"/>
        <v>1.4999999999999999E-2</v>
      </c>
      <c r="D46">
        <v>0.64590000000000003</v>
      </c>
      <c r="E46">
        <v>3.3E-3</v>
      </c>
      <c r="F46">
        <f t="shared" si="7"/>
        <v>2.43349284</v>
      </c>
      <c r="G46">
        <f t="shared" ref="G46:G54" si="9">E46*F46</f>
        <v>8.0305263719999999E-3</v>
      </c>
      <c r="H46">
        <f t="shared" si="8"/>
        <v>1.0653138214225304E-2</v>
      </c>
      <c r="I46">
        <v>3.7675999999999998</v>
      </c>
      <c r="J46">
        <v>7.0000000000000001E-3</v>
      </c>
    </row>
    <row r="47" spans="1:10" x14ac:dyDescent="0.3">
      <c r="A47">
        <v>0.02</v>
      </c>
      <c r="B47">
        <v>0.05</v>
      </c>
      <c r="C47">
        <f t="shared" si="6"/>
        <v>3.5000000000000003E-2</v>
      </c>
      <c r="D47">
        <v>0.64470000000000005</v>
      </c>
      <c r="E47">
        <v>1.9E-3</v>
      </c>
      <c r="F47">
        <f t="shared" si="7"/>
        <v>2.4289717200000003</v>
      </c>
      <c r="G47">
        <f t="shared" si="9"/>
        <v>4.6150462680000009E-3</v>
      </c>
      <c r="H47">
        <f t="shared" si="8"/>
        <v>8.3844291431069261E-3</v>
      </c>
      <c r="I47">
        <v>3.7675999999999998</v>
      </c>
      <c r="J47">
        <v>7.0000000000000001E-3</v>
      </c>
    </row>
    <row r="48" spans="1:10" x14ac:dyDescent="0.3">
      <c r="A48">
        <v>0.05</v>
      </c>
      <c r="B48">
        <v>0.1</v>
      </c>
      <c r="C48">
        <f t="shared" si="6"/>
        <v>7.5000000000000011E-2</v>
      </c>
      <c r="D48">
        <v>0.64539999999999997</v>
      </c>
      <c r="E48">
        <v>2.2000000000000001E-3</v>
      </c>
      <c r="F48">
        <f t="shared" si="7"/>
        <v>2.4316090399999997</v>
      </c>
      <c r="G48">
        <f t="shared" si="9"/>
        <v>5.3495398879999994E-3</v>
      </c>
      <c r="H48">
        <f t="shared" si="8"/>
        <v>8.810083825554843E-3</v>
      </c>
      <c r="I48">
        <v>3.7675999999999998</v>
      </c>
      <c r="J48">
        <v>7.0000000000000001E-3</v>
      </c>
    </row>
    <row r="49" spans="1:10" x14ac:dyDescent="0.3">
      <c r="A49">
        <v>0.1</v>
      </c>
      <c r="B49">
        <v>0.2</v>
      </c>
      <c r="C49">
        <f t="shared" si="6"/>
        <v>0.15000000000000002</v>
      </c>
      <c r="D49">
        <v>0.64459999999999995</v>
      </c>
      <c r="E49">
        <v>3.3999999999999998E-3</v>
      </c>
      <c r="F49">
        <f t="shared" si="7"/>
        <v>2.4285949599999999</v>
      </c>
      <c r="G49">
        <f t="shared" si="9"/>
        <v>8.2572228639999998E-3</v>
      </c>
      <c r="H49">
        <f t="shared" si="8"/>
        <v>1.0825051012617186E-2</v>
      </c>
      <c r="I49">
        <v>3.7675999999999998</v>
      </c>
      <c r="J49">
        <v>7.0000000000000001E-3</v>
      </c>
    </row>
    <row r="50" spans="1:10" x14ac:dyDescent="0.3">
      <c r="A50">
        <v>0.2</v>
      </c>
      <c r="B50">
        <v>0.3</v>
      </c>
      <c r="C50">
        <f t="shared" si="6"/>
        <v>0.25</v>
      </c>
      <c r="D50">
        <v>0.64270000000000005</v>
      </c>
      <c r="E50">
        <v>5.1000000000000004E-3</v>
      </c>
      <c r="F50">
        <f t="shared" si="7"/>
        <v>2.4214365199999999</v>
      </c>
      <c r="G50">
        <f t="shared" si="9"/>
        <v>1.2349326252E-2</v>
      </c>
      <c r="H50">
        <f t="shared" si="8"/>
        <v>1.4195275935265801E-2</v>
      </c>
      <c r="I50">
        <v>3.7675999999999998</v>
      </c>
      <c r="J50">
        <v>7.0000000000000001E-3</v>
      </c>
    </row>
    <row r="51" spans="1:10" x14ac:dyDescent="0.3">
      <c r="A51">
        <v>0.3</v>
      </c>
      <c r="B51">
        <v>0.4</v>
      </c>
      <c r="C51">
        <f t="shared" si="6"/>
        <v>0.35</v>
      </c>
      <c r="D51">
        <v>0.64080000000000004</v>
      </c>
      <c r="E51">
        <v>6.6E-3</v>
      </c>
      <c r="F51">
        <f t="shared" si="7"/>
        <v>2.4142780799999999</v>
      </c>
      <c r="G51">
        <f t="shared" si="9"/>
        <v>1.5934235328E-2</v>
      </c>
      <c r="H51">
        <f t="shared" si="8"/>
        <v>1.7404018371861233E-2</v>
      </c>
      <c r="I51">
        <v>3.7675999999999998</v>
      </c>
      <c r="J51">
        <v>7.0000000000000001E-3</v>
      </c>
    </row>
    <row r="52" spans="1:10" x14ac:dyDescent="0.3">
      <c r="A52">
        <v>0.4</v>
      </c>
      <c r="B52">
        <v>0.5</v>
      </c>
      <c r="C52">
        <f t="shared" si="6"/>
        <v>0.45</v>
      </c>
      <c r="D52">
        <v>0.65169999999999995</v>
      </c>
      <c r="E52">
        <v>9.5999999999999992E-3</v>
      </c>
      <c r="F52">
        <f t="shared" si="7"/>
        <v>2.4553449199999995</v>
      </c>
      <c r="G52">
        <f t="shared" si="9"/>
        <v>2.3571311231999993E-2</v>
      </c>
      <c r="H52">
        <f t="shared" si="8"/>
        <v>2.458875176164518E-2</v>
      </c>
      <c r="I52">
        <v>3.7675999999999998</v>
      </c>
      <c r="J52">
        <v>7.0000000000000001E-3</v>
      </c>
    </row>
    <row r="53" spans="1:10" x14ac:dyDescent="0.3">
      <c r="A53">
        <v>0.5</v>
      </c>
      <c r="B53">
        <v>1</v>
      </c>
      <c r="C53">
        <f t="shared" si="6"/>
        <v>0.75</v>
      </c>
      <c r="D53">
        <v>0.64610000000000001</v>
      </c>
      <c r="E53">
        <v>6.8999999999999999E-3</v>
      </c>
      <c r="F53">
        <f t="shared" si="7"/>
        <v>2.4342463599999999</v>
      </c>
      <c r="G53">
        <f t="shared" si="9"/>
        <v>1.6796299883999999E-2</v>
      </c>
      <c r="H53">
        <f t="shared" si="8"/>
        <v>1.8196584563957556E-2</v>
      </c>
      <c r="I53">
        <v>3.7675999999999998</v>
      </c>
      <c r="J53">
        <v>7.0000000000000001E-3</v>
      </c>
    </row>
    <row r="54" spans="1:10" x14ac:dyDescent="0.3">
      <c r="A54">
        <v>1</v>
      </c>
      <c r="B54">
        <v>10</v>
      </c>
      <c r="C54">
        <f>(A54+B54)/2</f>
        <v>5.5</v>
      </c>
      <c r="D54">
        <v>0.64359999999999995</v>
      </c>
      <c r="E54">
        <v>5.0000000000000001E-3</v>
      </c>
      <c r="F54">
        <f t="shared" si="7"/>
        <v>2.4248273599999997</v>
      </c>
      <c r="G54">
        <f t="shared" si="9"/>
        <v>1.2124136799999999E-2</v>
      </c>
      <c r="H54">
        <f t="shared" si="8"/>
        <v>1.3999810468185426E-2</v>
      </c>
      <c r="I54">
        <v>3.7675999999999998</v>
      </c>
      <c r="J54">
        <v>7.0000000000000001E-3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IAEA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CAPOTE NOY, Roberto Mario</dc:creator>
  <cp:lastModifiedBy>CAPOTE NOY, Roberto Mario</cp:lastModifiedBy>
  <dcterms:created xsi:type="dcterms:W3CDTF">2014-04-10T09:56:08Z</dcterms:created>
  <dcterms:modified xsi:type="dcterms:W3CDTF">2014-04-16T15:27:47Z</dcterms:modified>
</cp:coreProperties>
</file>